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90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Print_Area" localSheetId="0">'1'!$A$2:$J$45</definedName>
    <definedName name="_xlnm.Print_Area" localSheetId="9">'10'!$A$2:$P$31</definedName>
    <definedName name="_xlnm.Print_Area" localSheetId="10">'11'!$A$1:$Y$15</definedName>
    <definedName name="_xlnm.Print_Area" localSheetId="1">'2'!$A$2:$AG$25</definedName>
    <definedName name="_xlnm.Print_Area" localSheetId="2">'3'!$A$2:$AA$24</definedName>
    <definedName name="_xlnm.Print_Area" localSheetId="3">'4'!$A$2:$AD$43</definedName>
    <definedName name="_xlnm.Print_Area" localSheetId="4">'5'!$A$2:$AD$37</definedName>
    <definedName name="_xlnm.Print_Area" localSheetId="5">'6'!$A$2:$J$42</definedName>
    <definedName name="_xlnm.Print_Area" localSheetId="6">'7'!$A$2:$P$32</definedName>
    <definedName name="_xlnm.Print_Area" localSheetId="7">'8'!$A$2:$X$46</definedName>
    <definedName name="_xlnm.Print_Area" localSheetId="8">'9'!$A$2:$W$46</definedName>
    <definedName name="XL__015___">'1'!$A$2:$J$44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<sst xmlns="http://schemas.openxmlformats.org/spreadsheetml/2006/main" count="1184" uniqueCount="522">
  <si>
    <t>***  H1901  ***</t>
  </si>
  <si>
    <t xml:space="preserve">    2)各年の人口は、翌年1月1日現在のものである。</t>
  </si>
  <si>
    <t>　　　　　　第１９－１表　人身交通事故の概要</t>
  </si>
  <si>
    <t>　区　分</t>
  </si>
  <si>
    <t>　　５０</t>
  </si>
  <si>
    <t>　　５５</t>
  </si>
  <si>
    <t>　　６０</t>
  </si>
  <si>
    <t xml:space="preserve">平成  ２ </t>
  </si>
  <si>
    <t>　　　８</t>
  </si>
  <si>
    <t>　　　９</t>
  </si>
  <si>
    <t>　　１０</t>
  </si>
  <si>
    <t>　　１１</t>
  </si>
  <si>
    <t>太　　　田</t>
  </si>
  <si>
    <t>古　　　井</t>
  </si>
  <si>
    <t>山　之　上</t>
  </si>
  <si>
    <t>蜂　　　屋</t>
  </si>
  <si>
    <t>加　茂　野</t>
  </si>
  <si>
    <t>伊　　　深</t>
  </si>
  <si>
    <t>三　　　和</t>
  </si>
  <si>
    <t>下　米　田</t>
  </si>
  <si>
    <t>件　数</t>
  </si>
  <si>
    <t>件数指数</t>
  </si>
  <si>
    <t>分　　　　　　　　　　類</t>
  </si>
  <si>
    <t>基本台帳</t>
  </si>
  <si>
    <t>人　　口</t>
  </si>
  <si>
    <t>死　　　　　傷　　　　　者</t>
  </si>
  <si>
    <t>計</t>
  </si>
  <si>
    <t>人口千人当</t>
  </si>
  <si>
    <t>たり死傷者</t>
  </si>
  <si>
    <t>死　者</t>
  </si>
  <si>
    <t xml:space="preserve"> （単位：人）</t>
  </si>
  <si>
    <t>傷  者</t>
  </si>
  <si>
    <t>　　１２</t>
  </si>
  <si>
    <t>　　１３</t>
  </si>
  <si>
    <t>　　１６</t>
  </si>
  <si>
    <t>　　１７</t>
  </si>
  <si>
    <t xml:space="preserve">    4)地区別の内訳と合計は必ずしも一致しない。</t>
  </si>
  <si>
    <t>　　１８</t>
  </si>
  <si>
    <t>　　１９</t>
  </si>
  <si>
    <t>　　　７</t>
  </si>
  <si>
    <t>　　１４</t>
  </si>
  <si>
    <t>　　１５</t>
  </si>
  <si>
    <t xml:space="preserve">    1)昭和50年は、ぎふ交通統計より抜粋した。</t>
  </si>
  <si>
    <t xml:space="preserve">    3)件数指数は、昭和45年を基本値とする。</t>
  </si>
  <si>
    <t>　　２０</t>
  </si>
  <si>
    <t>　　２１</t>
  </si>
  <si>
    <t>　　２２</t>
  </si>
  <si>
    <t>資料：加茂警察署提供、各年12月末現在</t>
  </si>
  <si>
    <t>　　２３</t>
  </si>
  <si>
    <t>昭和４５年</t>
  </si>
  <si>
    <t>－</t>
  </si>
  <si>
    <t>　　２４</t>
  </si>
  <si>
    <t>山　　　手</t>
  </si>
  <si>
    <t>　　２５</t>
  </si>
  <si>
    <t>***  H1902  ***</t>
  </si>
  <si>
    <t>第１９－２表　道路別人身交通事故発生状況</t>
  </si>
  <si>
    <t>（単位：件、人）</t>
  </si>
  <si>
    <t>区　 分</t>
  </si>
  <si>
    <t>総計</t>
  </si>
  <si>
    <t>国道２１号線</t>
  </si>
  <si>
    <t>国道４１号線</t>
  </si>
  <si>
    <t>国道２４８号線</t>
  </si>
  <si>
    <t>国道２５６号線</t>
  </si>
  <si>
    <t>国道４１８号線</t>
  </si>
  <si>
    <t>主要地方道</t>
  </si>
  <si>
    <t>一般県道</t>
  </si>
  <si>
    <t>市町村道</t>
  </si>
  <si>
    <t>その他</t>
  </si>
  <si>
    <t>件数</t>
  </si>
  <si>
    <t>死者</t>
  </si>
  <si>
    <t>傷者</t>
  </si>
  <si>
    <t>昭和５０年</t>
  </si>
  <si>
    <t>－</t>
  </si>
  <si>
    <t>…</t>
  </si>
  <si>
    <t>　　５５</t>
  </si>
  <si>
    <t>　　６０</t>
  </si>
  <si>
    <t>平成　２年</t>
  </si>
  <si>
    <t>　　　７</t>
  </si>
  <si>
    <t>　　１２</t>
  </si>
  <si>
    <t>　　１３</t>
  </si>
  <si>
    <t>　　１４</t>
  </si>
  <si>
    <t>　　１５</t>
  </si>
  <si>
    <t>　　１６</t>
  </si>
  <si>
    <t>－</t>
  </si>
  <si>
    <t>　　１８</t>
  </si>
  <si>
    <t>　　２１</t>
  </si>
  <si>
    <t>－</t>
  </si>
  <si>
    <t>　　２５</t>
  </si>
  <si>
    <t>１）加茂警察署管内の数値である。</t>
  </si>
  <si>
    <t>資料：ぎふ交通統計、各年12月末現在</t>
  </si>
  <si>
    <t>***  H1903  ***</t>
  </si>
  <si>
    <t>　　　　　　第１９－３表　曜日別人身交通事故発生状況</t>
  </si>
  <si>
    <t xml:space="preserve">       （単位：件、人）</t>
  </si>
  <si>
    <t>区     分</t>
  </si>
  <si>
    <t>総           計</t>
  </si>
  <si>
    <t>日     曜     日</t>
  </si>
  <si>
    <t>月     曜     日</t>
  </si>
  <si>
    <t>火     曜     日</t>
  </si>
  <si>
    <t>水     曜     日</t>
  </si>
  <si>
    <t>木     曜     日</t>
  </si>
  <si>
    <t>金     曜     日</t>
  </si>
  <si>
    <t>土     曜     日</t>
  </si>
  <si>
    <t>件   数</t>
  </si>
  <si>
    <t>死  者</t>
  </si>
  <si>
    <t>件  数</t>
  </si>
  <si>
    <t>死 者</t>
  </si>
  <si>
    <t>昭和５５年</t>
  </si>
  <si>
    <t>　　６０</t>
  </si>
  <si>
    <t>平成　２年</t>
  </si>
  <si>
    <t>　　１２</t>
  </si>
  <si>
    <t>　　１３</t>
  </si>
  <si>
    <t>　　１４</t>
  </si>
  <si>
    <t xml:space="preserve">    1)本表は加茂警察署管内のものである。</t>
  </si>
  <si>
    <t xml:space="preserve">            資料：岐阜県警察提供、各年12月末現在</t>
  </si>
  <si>
    <t>***  H1904  ***</t>
  </si>
  <si>
    <t>　　　　　　第１９－４表　時間別人身交通事故  発生状況</t>
  </si>
  <si>
    <t>（単位：件、人）</t>
  </si>
  <si>
    <t xml:space="preserve"> 区    分</t>
  </si>
  <si>
    <t>総          計</t>
  </si>
  <si>
    <t>０ 時 ～ ２ 時</t>
  </si>
  <si>
    <t>２ 時 ～ ４ 時</t>
  </si>
  <si>
    <t>４ 時 ～ ６ 時</t>
  </si>
  <si>
    <t>６ 時 ～ ８ 時</t>
  </si>
  <si>
    <t>８ 時 ～ １０ 時</t>
  </si>
  <si>
    <t>１０時 ～ １２時</t>
  </si>
  <si>
    <t>１２時 ～ １４時</t>
  </si>
  <si>
    <t>１４時 ～ １６時</t>
  </si>
  <si>
    <t>件 数</t>
  </si>
  <si>
    <t>傷 者</t>
  </si>
  <si>
    <t>死者</t>
  </si>
  <si>
    <t>　平成　２年</t>
  </si>
  <si>
    <t>　　　　７</t>
  </si>
  <si>
    <t>　　　１２</t>
  </si>
  <si>
    <t>　　　１３</t>
  </si>
  <si>
    <t>　　　１４</t>
  </si>
  <si>
    <t>　　　１５</t>
  </si>
  <si>
    <t>　　　１６</t>
  </si>
  <si>
    <t>　　　１７</t>
  </si>
  <si>
    <t>　　　１８</t>
  </si>
  <si>
    <t>　　　１９</t>
  </si>
  <si>
    <t>　　　２０</t>
  </si>
  <si>
    <t>　　　２１</t>
  </si>
  <si>
    <t>　　　２２</t>
  </si>
  <si>
    <t>　　　２３</t>
  </si>
  <si>
    <t>　　　２４</t>
  </si>
  <si>
    <t>　　　２５</t>
  </si>
  <si>
    <t>－</t>
  </si>
  <si>
    <t xml:space="preserve"> 1)数値は、加茂警察署管内のものである。</t>
  </si>
  <si>
    <t xml:space="preserve"> 区    分</t>
  </si>
  <si>
    <t>１６時 ～ １８時</t>
  </si>
  <si>
    <t>１８時 ～ ２０時</t>
  </si>
  <si>
    <t>２０時 ～ ２２時</t>
  </si>
  <si>
    <t>２２時 ～ ２４時</t>
  </si>
  <si>
    <t>－</t>
  </si>
  <si>
    <t>　　　２５</t>
  </si>
  <si>
    <t xml:space="preserve">  資料：岐阜県警察提供、各年12月末現在  </t>
  </si>
  <si>
    <t>H1905</t>
  </si>
  <si>
    <t>　　　　　　第１９－５表　消防現勢</t>
  </si>
  <si>
    <t>（単位：人、台）</t>
  </si>
  <si>
    <t>消　防　職　員</t>
  </si>
  <si>
    <t>通　　　信　　　施　　　設</t>
  </si>
  <si>
    <t>消          防          車          両          等</t>
  </si>
  <si>
    <t>　区　　分</t>
  </si>
  <si>
    <t>消防無線</t>
  </si>
  <si>
    <t>有　　　　　線</t>
  </si>
  <si>
    <t>　計</t>
  </si>
  <si>
    <t>水槽付</t>
  </si>
  <si>
    <t>大　型</t>
  </si>
  <si>
    <t>消　防</t>
  </si>
  <si>
    <t>化　学</t>
  </si>
  <si>
    <t>救　助</t>
  </si>
  <si>
    <t>資機材</t>
  </si>
  <si>
    <t>消 防</t>
  </si>
  <si>
    <t>事 務</t>
  </si>
  <si>
    <t>衛 星</t>
  </si>
  <si>
    <t>聴覚障害</t>
  </si>
  <si>
    <t>一 般</t>
  </si>
  <si>
    <t>庁 内</t>
  </si>
  <si>
    <t>有線放</t>
  </si>
  <si>
    <t>指令車</t>
  </si>
  <si>
    <t>梯子車</t>
  </si>
  <si>
    <t>救急車</t>
  </si>
  <si>
    <t>広報車</t>
  </si>
  <si>
    <t>連絡車</t>
  </si>
  <si>
    <t>査察車</t>
  </si>
  <si>
    <t>軽ﾄﾗｯｸ</t>
  </si>
  <si>
    <t>単車</t>
  </si>
  <si>
    <t>その他</t>
  </si>
  <si>
    <t>吏 員</t>
  </si>
  <si>
    <t>職 員</t>
  </si>
  <si>
    <t>車 載</t>
  </si>
  <si>
    <t>携 帯</t>
  </si>
  <si>
    <t>119番</t>
  </si>
  <si>
    <t>者用ﾌｧｯｸｽ</t>
  </si>
  <si>
    <t>電 話</t>
  </si>
  <si>
    <t>送電話</t>
  </si>
  <si>
    <t>消防車</t>
  </si>
  <si>
    <t>水槽車</t>
  </si>
  <si>
    <t>ﾎﾟﾝﾌﾟ車</t>
  </si>
  <si>
    <t>工作車</t>
  </si>
  <si>
    <t>搬送車</t>
  </si>
  <si>
    <t>昭和５０年次</t>
  </si>
  <si>
    <t>平成  ２年</t>
  </si>
  <si>
    <t xml:space="preserve">      ７</t>
  </si>
  <si>
    <t>　  　８</t>
  </si>
  <si>
    <t>　　　９</t>
  </si>
  <si>
    <t>　　１０</t>
  </si>
  <si>
    <t>　　１１</t>
  </si>
  <si>
    <t>　　１２</t>
  </si>
  <si>
    <t>　　１３</t>
  </si>
  <si>
    <t>　　１５</t>
  </si>
  <si>
    <t>　　１７</t>
  </si>
  <si>
    <t>　　２１</t>
  </si>
  <si>
    <t>　　２５</t>
  </si>
  <si>
    <t>　　２６</t>
  </si>
  <si>
    <t>消 防 本 部</t>
  </si>
  <si>
    <t>中消防署管内</t>
  </si>
  <si>
    <t>南消防署管内</t>
  </si>
  <si>
    <t>東消防署管内</t>
  </si>
  <si>
    <t>　　1)中消防署の有線通信施設数は、消防本部に含めて計上した。</t>
  </si>
  <si>
    <t>資料：平成26年4月1日現在</t>
  </si>
  <si>
    <t>*** H1906 ***</t>
  </si>
  <si>
    <t>　　　　　　第１９－６表　消防団現勢</t>
  </si>
  <si>
    <t xml:space="preserve">         消          防          装          備</t>
  </si>
  <si>
    <t>区        分</t>
  </si>
  <si>
    <t>分団数</t>
  </si>
  <si>
    <t>団  員  数</t>
  </si>
  <si>
    <t>水 槽 車</t>
  </si>
  <si>
    <t>普通ポンプ</t>
  </si>
  <si>
    <t>小型動力ポ</t>
  </si>
  <si>
    <t>ホ ー ス</t>
  </si>
  <si>
    <t>自動車　　</t>
  </si>
  <si>
    <t>ンプ積載車</t>
  </si>
  <si>
    <t xml:space="preserve">ンプ      </t>
  </si>
  <si>
    <t>　　（人）</t>
  </si>
  <si>
    <t xml:space="preserve">  　（台）</t>
  </si>
  <si>
    <t>　　（台）</t>
  </si>
  <si>
    <t>　　（本）</t>
  </si>
  <si>
    <t>昭和５０年度</t>
  </si>
  <si>
    <t>...</t>
  </si>
  <si>
    <t>平成  ２</t>
  </si>
  <si>
    <t xml:space="preserve">      ７</t>
  </si>
  <si>
    <t>　　　８</t>
  </si>
  <si>
    <t>　　　９</t>
  </si>
  <si>
    <t>　　１０</t>
  </si>
  <si>
    <t>　　１４</t>
  </si>
  <si>
    <t>　　２０</t>
  </si>
  <si>
    <t>－</t>
  </si>
  <si>
    <t>　　２５</t>
  </si>
  <si>
    <t>ー</t>
  </si>
  <si>
    <t>本　　部</t>
  </si>
  <si>
    <t>－</t>
  </si>
  <si>
    <t>第 １ 分 団</t>
  </si>
  <si>
    <t>第 ２ 分 団</t>
  </si>
  <si>
    <t>第 ３ 分 団</t>
  </si>
  <si>
    <t>第 ４ 分 団</t>
  </si>
  <si>
    <t>第 ５ 分 団</t>
  </si>
  <si>
    <t>第 ６ 分 団</t>
  </si>
  <si>
    <t>第 ８ 分 団</t>
  </si>
  <si>
    <t>音  楽  隊</t>
  </si>
  <si>
    <t>－</t>
  </si>
  <si>
    <t>1)平成23年度より団編成に伴い第6分団［伊深］と第7分団</t>
  </si>
  <si>
    <t xml:space="preserve">    資料：防災安全課、各年3月31日現在</t>
  </si>
  <si>
    <t>［三和］が統合され第6分団となる。</t>
  </si>
  <si>
    <t>***  H1907  ***</t>
  </si>
  <si>
    <t>　　　　　　第１９－７表　救急出場状況</t>
  </si>
  <si>
    <t xml:space="preserve"> 　　（単位：人、件）</t>
  </si>
  <si>
    <t>搬  送</t>
  </si>
  <si>
    <t xml:space="preserve">         救          急            件          数</t>
  </si>
  <si>
    <t>総  数</t>
  </si>
  <si>
    <t>自 然</t>
  </si>
  <si>
    <t>交 通</t>
  </si>
  <si>
    <t>労 働</t>
  </si>
  <si>
    <t>運 動</t>
  </si>
  <si>
    <t>自 損</t>
  </si>
  <si>
    <t xml:space="preserve">  そ</t>
  </si>
  <si>
    <t>人  員</t>
  </si>
  <si>
    <t>火 災</t>
  </si>
  <si>
    <t>水 難</t>
  </si>
  <si>
    <t>加 害</t>
  </si>
  <si>
    <t>急  病</t>
  </si>
  <si>
    <t xml:space="preserve">  の</t>
  </si>
  <si>
    <t>災 害</t>
  </si>
  <si>
    <t>事 故</t>
  </si>
  <si>
    <t>災 害</t>
  </si>
  <si>
    <t>競 技</t>
  </si>
  <si>
    <t>負 傷</t>
  </si>
  <si>
    <t>行 為</t>
  </si>
  <si>
    <t xml:space="preserve">  他</t>
  </si>
  <si>
    <t>昭和５０年</t>
  </si>
  <si>
    <t xml:space="preserve">    ５５</t>
  </si>
  <si>
    <t xml:space="preserve">    ６０</t>
  </si>
  <si>
    <t>平成  ２年</t>
  </si>
  <si>
    <t xml:space="preserve">      ７</t>
  </si>
  <si>
    <t xml:space="preserve">   　 ８</t>
  </si>
  <si>
    <t xml:space="preserve">  　　９</t>
  </si>
  <si>
    <t>　　１８</t>
  </si>
  <si>
    <t>　　1)数値は、可茂消防管内のものである。</t>
  </si>
  <si>
    <t xml:space="preserve">               資料：消防統計、各年12月末現在</t>
  </si>
  <si>
    <t>***  H1908  ***</t>
  </si>
  <si>
    <t>　　　　　　第１９－８表　火災発生状況</t>
  </si>
  <si>
    <t>発   生   件   数   （件）</t>
  </si>
  <si>
    <t>焼  損  棟  数  （棟）</t>
  </si>
  <si>
    <t>羅     災</t>
  </si>
  <si>
    <t>焼 損 面 積</t>
  </si>
  <si>
    <t>死 傷 者 (人)</t>
  </si>
  <si>
    <t>損   害   額   （千円）</t>
  </si>
  <si>
    <t xml:space="preserve"> 区        分</t>
  </si>
  <si>
    <t>建 物</t>
  </si>
  <si>
    <t>林  野</t>
  </si>
  <si>
    <t>車  両</t>
  </si>
  <si>
    <t>全 焼</t>
  </si>
  <si>
    <t>半 焼</t>
  </si>
  <si>
    <t>部分焼</t>
  </si>
  <si>
    <t>ぼや</t>
  </si>
  <si>
    <t>人  数</t>
  </si>
  <si>
    <t>世  帯</t>
  </si>
  <si>
    <t>林 野</t>
  </si>
  <si>
    <t>負傷者</t>
  </si>
  <si>
    <t>建  物</t>
  </si>
  <si>
    <t>車 両</t>
  </si>
  <si>
    <t>(人)</t>
  </si>
  <si>
    <t>(世帯)</t>
  </si>
  <si>
    <t xml:space="preserve">  (㎡)</t>
  </si>
  <si>
    <t xml:space="preserve">    (a)</t>
  </si>
  <si>
    <t>･･･</t>
  </si>
  <si>
    <t xml:space="preserve">      ８</t>
  </si>
  <si>
    <t xml:space="preserve">      ９</t>
  </si>
  <si>
    <t xml:space="preserve">    １０</t>
  </si>
  <si>
    <t xml:space="preserve">    １１</t>
  </si>
  <si>
    <t>　　２２</t>
  </si>
  <si>
    <t xml:space="preserve">  　  １月</t>
  </si>
  <si>
    <t>　　　２</t>
  </si>
  <si>
    <t>　　　３</t>
  </si>
  <si>
    <t>　　　４</t>
  </si>
  <si>
    <t>　　　５</t>
  </si>
  <si>
    <t>　　　６</t>
  </si>
  <si>
    <t>　　　７</t>
  </si>
  <si>
    <t>　  １１</t>
  </si>
  <si>
    <t xml:space="preserve">    1)数値は、可茂消防管内のものである。</t>
  </si>
  <si>
    <t xml:space="preserve">              資料：可茂消防事務組合、各年12月末現在</t>
  </si>
  <si>
    <t xml:space="preserve">    2)平成7年より焼損面積を床・表面積合算したものに変更訂正</t>
  </si>
  <si>
    <t>***  H1909  ***</t>
  </si>
  <si>
    <t>　　　　　　第１９－９表　原因別火災発生状況</t>
  </si>
  <si>
    <t>　　　　（単位：件）</t>
  </si>
  <si>
    <t>原</t>
  </si>
  <si>
    <t>因</t>
  </si>
  <si>
    <t xml:space="preserve"> 区        分</t>
  </si>
  <si>
    <t>総  計</t>
  </si>
  <si>
    <t>たばこ</t>
  </si>
  <si>
    <t>こんろ</t>
  </si>
  <si>
    <t>焼却炉</t>
  </si>
  <si>
    <t>ストーブ</t>
  </si>
  <si>
    <t>煙突・煙道</t>
  </si>
  <si>
    <t>電灯・電話</t>
  </si>
  <si>
    <t>火遊び</t>
  </si>
  <si>
    <t>マッチ・</t>
  </si>
  <si>
    <t>たき火</t>
  </si>
  <si>
    <t>火入れ</t>
  </si>
  <si>
    <t>放火</t>
  </si>
  <si>
    <t>放火の疑い</t>
  </si>
  <si>
    <t>かまど・</t>
  </si>
  <si>
    <t>炉・</t>
  </si>
  <si>
    <t>電気機器・</t>
  </si>
  <si>
    <t>溶接機</t>
  </si>
  <si>
    <t>取灰</t>
  </si>
  <si>
    <t>その他</t>
  </si>
  <si>
    <t>不  明</t>
  </si>
  <si>
    <t>等の配線</t>
  </si>
  <si>
    <t>ライター</t>
  </si>
  <si>
    <t>風呂かまど</t>
  </si>
  <si>
    <t>ボイラー</t>
  </si>
  <si>
    <t>電気装置</t>
  </si>
  <si>
    <t>切断機</t>
  </si>
  <si>
    <t xml:space="preserve"> 平成２２年</t>
  </si>
  <si>
    <t xml:space="preserve"> 　　２３</t>
  </si>
  <si>
    <t xml:space="preserve"> 　　２４</t>
  </si>
  <si>
    <t xml:space="preserve"> 　　２５</t>
  </si>
  <si>
    <t xml:space="preserve"> 　　２６</t>
  </si>
  <si>
    <t xml:space="preserve">       １月</t>
  </si>
  <si>
    <t xml:space="preserve">       ２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</si>
  <si>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</si>
  <si>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</si>
  <si>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</si>
  <si>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</si>
  <si>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</si>
  <si>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　　　８</t>
  </si>
  <si>
    <t xml:space="preserve">       ９</t>
  </si>
  <si>
    <t xml:space="preserve">     １０</t>
  </si>
  <si>
    <t xml:space="preserve">     １１</t>
  </si>
  <si>
    <t xml:space="preserve">     １２</t>
  </si>
  <si>
    <t>資料：消防統計、12月末現在</t>
  </si>
  <si>
    <t>　　　　　　　　　　過去の火災件数と主な原因</t>
  </si>
  <si>
    <t xml:space="preserve"> 区        分</t>
  </si>
  <si>
    <t>火災</t>
  </si>
  <si>
    <t>　　　　　　　　　　　　原　　　　　因　　　　　別</t>
  </si>
  <si>
    <t>件数</t>
  </si>
  <si>
    <t>１位</t>
  </si>
  <si>
    <t>２位</t>
  </si>
  <si>
    <t>３位</t>
  </si>
  <si>
    <t>４位</t>
  </si>
  <si>
    <t>５位</t>
  </si>
  <si>
    <t>平成１３年</t>
  </si>
  <si>
    <t>たき火</t>
  </si>
  <si>
    <t>たばこ</t>
  </si>
  <si>
    <t>放火の疑い・こんろ</t>
  </si>
  <si>
    <t>　　１４</t>
  </si>
  <si>
    <t>←　　　　　　　火遊び・たばこ・こんろ　　　　→</t>
  </si>
  <si>
    <t>　　１５</t>
  </si>
  <si>
    <t>こんろ</t>
  </si>
  <si>
    <t>たばこ・電気配線等</t>
  </si>
  <si>
    <t>　　１６</t>
  </si>
  <si>
    <t>放火・電気配線等</t>
  </si>
  <si>
    <t>　　１７</t>
  </si>
  <si>
    <t>こんろ</t>
  </si>
  <si>
    <t>たばこ</t>
  </si>
  <si>
    <t>電気配線等</t>
  </si>
  <si>
    <t>　　１９</t>
  </si>
  <si>
    <t>←　　　　こんろ・放火　　　　→</t>
  </si>
  <si>
    <t>←　　 　こんろ・火遊び　 　　→</t>
  </si>
  <si>
    <t>　　２１</t>
  </si>
  <si>
    <t>ストーブ</t>
  </si>
  <si>
    <t>たき火</t>
  </si>
  <si>
    <t>放火の疑い</t>
  </si>
  <si>
    <t>←　　　　　　たばこ・電気配線等・火遊び　　　→</t>
  </si>
  <si>
    <t>電気配線等</t>
  </si>
  <si>
    <t>←          火入れ・放火・放火の疑い           →</t>
  </si>
  <si>
    <t xml:space="preserve"> ←　 たばこ・マッチ及びライター　 →</t>
  </si>
  <si>
    <t>こんろ・ｽﾄｰﾌﾞ・放火疑い</t>
  </si>
  <si>
    <t>　　２６</t>
  </si>
  <si>
    <t>←     ストーブ・放火の疑い      →</t>
  </si>
  <si>
    <t>資料：消防統計、各年12月末現在</t>
  </si>
  <si>
    <t>***  H1910  ***</t>
  </si>
  <si>
    <t>　　　　　　第１９－１０表　時間別火災発生状況</t>
  </si>
  <si>
    <t xml:space="preserve">               （単位：件）</t>
  </si>
  <si>
    <t xml:space="preserve">                          時                              間</t>
  </si>
  <si>
    <t xml:space="preserve">                             区                              分</t>
  </si>
  <si>
    <t xml:space="preserve"> 区       分</t>
  </si>
  <si>
    <t>総     計</t>
  </si>
  <si>
    <t xml:space="preserve"> ０:００ ～</t>
  </si>
  <si>
    <t xml:space="preserve"> ２：００ ～</t>
  </si>
  <si>
    <t xml:space="preserve"> ４：００ ～</t>
  </si>
  <si>
    <t xml:space="preserve"> ６：００ ～</t>
  </si>
  <si>
    <t xml:space="preserve"> ８：００ ～</t>
  </si>
  <si>
    <t>１０：００～</t>
  </si>
  <si>
    <t>１２：００～</t>
  </si>
  <si>
    <t>１４：００～</t>
  </si>
  <si>
    <t>１６：００～</t>
  </si>
  <si>
    <t>１８：００ ～</t>
  </si>
  <si>
    <t>２０：００ ～</t>
  </si>
  <si>
    <t>２２：００ ～</t>
  </si>
  <si>
    <t>１：５９</t>
  </si>
  <si>
    <t>３：５９</t>
  </si>
  <si>
    <t>５：５９</t>
  </si>
  <si>
    <t>７：５９</t>
  </si>
  <si>
    <t>９：５９</t>
  </si>
  <si>
    <t>１１：５９</t>
  </si>
  <si>
    <t>１３：５９</t>
  </si>
  <si>
    <t>１５：５９</t>
  </si>
  <si>
    <t>１７：５９</t>
  </si>
  <si>
    <t>１９：５９</t>
  </si>
  <si>
    <t>２１：５９</t>
  </si>
  <si>
    <t>２３：５９</t>
  </si>
  <si>
    <t>不　　明</t>
  </si>
  <si>
    <t xml:space="preserve"> 昭和５０年</t>
  </si>
  <si>
    <t xml:space="preserve">     ５５</t>
  </si>
  <si>
    <t xml:space="preserve">     ６０</t>
  </si>
  <si>
    <t xml:space="preserve"> 平成  ２年</t>
  </si>
  <si>
    <t xml:space="preserve">       ７</t>
  </si>
  <si>
    <t xml:space="preserve"> 　　　８</t>
  </si>
  <si>
    <t xml:space="preserve"> 　　　９</t>
  </si>
  <si>
    <t>　　 １０</t>
  </si>
  <si>
    <t>　　 １１</t>
  </si>
  <si>
    <t>　　 １２</t>
  </si>
  <si>
    <t>　　 １３</t>
  </si>
  <si>
    <t>　　 １４</t>
  </si>
  <si>
    <t>　　 １５</t>
  </si>
  <si>
    <t>　　 １６</t>
  </si>
  <si>
    <t>　　 １７</t>
  </si>
  <si>
    <t>　　 １８</t>
  </si>
  <si>
    <t>　　 １９</t>
  </si>
  <si>
    <t>　　 ２０</t>
  </si>
  <si>
    <t>　　 ２１</t>
  </si>
  <si>
    <t>　　 ２２</t>
  </si>
  <si>
    <t>　　 ２３</t>
  </si>
  <si>
    <t>　　 ２４</t>
  </si>
  <si>
    <t>　　 ２５</t>
  </si>
  <si>
    <t>　　 ２６</t>
  </si>
  <si>
    <t>　　1)数値は可茂消防管内のものである。</t>
  </si>
  <si>
    <t xml:space="preserve">        資料：消防統計、各年12月末現在</t>
  </si>
  <si>
    <t>***  H1911  ***</t>
  </si>
  <si>
    <t>　　　　第１９－１１表　罪種別犯罪発生件数</t>
  </si>
  <si>
    <t xml:space="preserve"> （単位：件）</t>
  </si>
  <si>
    <t>凶悪犯</t>
  </si>
  <si>
    <t>粗暴犯</t>
  </si>
  <si>
    <t>窃盗犯</t>
  </si>
  <si>
    <t>知能犯</t>
  </si>
  <si>
    <t>風俗犯</t>
  </si>
  <si>
    <t>その他
刑法犯</t>
  </si>
  <si>
    <t>区分</t>
  </si>
  <si>
    <t>侵入盗</t>
  </si>
  <si>
    <t>乗り物盗</t>
  </si>
  <si>
    <t>非侵入盗</t>
  </si>
  <si>
    <t>空き巣</t>
  </si>
  <si>
    <t>忍込み</t>
  </si>
  <si>
    <t>事務所荒し</t>
  </si>
  <si>
    <t>出店荒し</t>
  </si>
  <si>
    <t>自動車盗</t>
  </si>
  <si>
    <t>オートバイ盗</t>
  </si>
  <si>
    <t>自転車盗</t>
  </si>
  <si>
    <t>車上狙い</t>
  </si>
  <si>
    <t>自販機ねらい</t>
  </si>
  <si>
    <t>ひったくり</t>
  </si>
  <si>
    <t>部品　　　ねらい</t>
  </si>
  <si>
    <t>平成１９年</t>
  </si>
  <si>
    <t>２０</t>
  </si>
  <si>
    <t>２１</t>
  </si>
  <si>
    <t>２２</t>
  </si>
  <si>
    <t>２３</t>
  </si>
  <si>
    <t>２４</t>
  </si>
  <si>
    <t>２５</t>
  </si>
  <si>
    <t xml:space="preserve">          資料:加茂のまもり、各年12月末現在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</si>
</sst>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000"/>
    <numFmt numFmtId="179" formatCode="0.000_ "/>
    <numFmt numFmtId="180" formatCode="0.00_ "/>
    <numFmt numFmtId="181" formatCode="0.0_ "/>
  </numFmts>
  <fonts count="55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color indexed="8"/>
      <name val="ＭＳ Ｐ明朝"/>
      <family val="1"/>
    </font>
    <font>
      <sz val="14"/>
      <name val="ＭＳ Ｐ明朝"/>
      <family val="1"/>
    </font>
    <font>
      <sz val="7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6"/>
      <name val="ＭＳ 明朝"/>
      <family val="1"/>
    </font>
    <font>
      <sz val="7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  <font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Continuous"/>
    </xf>
    <xf numFmtId="3" fontId="7" fillId="0" borderId="10" xfId="0" applyNumberFormat="1" applyFont="1" applyBorder="1" applyAlignment="1">
      <alignment horizontal="centerContinuous"/>
    </xf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3" fontId="7" fillId="0" borderId="0" xfId="0" applyNumberFormat="1" applyFont="1" applyAlignment="1" quotePrefix="1">
      <alignment/>
    </xf>
    <xf numFmtId="177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4" xfId="0" applyNumberFormat="1" applyFont="1" applyBorder="1" applyAlignment="1" quotePrefix="1">
      <alignment/>
    </xf>
    <xf numFmtId="3" fontId="7" fillId="0" borderId="0" xfId="0" applyNumberFormat="1" applyFont="1" applyBorder="1" applyAlignment="1" quotePrefix="1">
      <alignment/>
    </xf>
    <xf numFmtId="0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7" fillId="0" borderId="0" xfId="0" applyNumberFormat="1" applyFont="1" applyBorder="1" applyAlignment="1" applyProtection="1">
      <alignment/>
      <protection locked="0"/>
    </xf>
    <xf numFmtId="177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176" fontId="7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7" xfId="0" applyNumberFormat="1" applyFont="1" applyBorder="1" applyAlignment="1">
      <alignment horizontal="center"/>
    </xf>
    <xf numFmtId="3" fontId="7" fillId="0" borderId="17" xfId="0" applyNumberFormat="1" applyFont="1" applyBorder="1" applyAlignment="1" applyProtection="1">
      <alignment/>
      <protection locked="0"/>
    </xf>
    <xf numFmtId="3" fontId="7" fillId="0" borderId="17" xfId="0" applyNumberFormat="1" applyFont="1" applyBorder="1" applyAlignment="1" applyProtection="1">
      <alignment horizontal="right"/>
      <protection locked="0"/>
    </xf>
    <xf numFmtId="177" fontId="7" fillId="0" borderId="17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15" xfId="0" applyFont="1" applyBorder="1" applyAlignment="1">
      <alignment/>
    </xf>
    <xf numFmtId="0" fontId="27" fillId="0" borderId="15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49" fontId="27" fillId="0" borderId="0" xfId="0" applyNumberFormat="1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Fill="1" applyBorder="1" applyAlignment="1">
      <alignment/>
    </xf>
    <xf numFmtId="49" fontId="27" fillId="0" borderId="14" xfId="0" applyNumberFormat="1" applyFont="1" applyBorder="1" applyAlignment="1">
      <alignment/>
    </xf>
    <xf numFmtId="0" fontId="27" fillId="0" borderId="0" xfId="0" applyFont="1" applyBorder="1" applyAlignment="1">
      <alignment horizontal="right"/>
    </xf>
    <xf numFmtId="0" fontId="27" fillId="0" borderId="12" xfId="0" applyFont="1" applyBorder="1" applyAlignment="1">
      <alignment horizontal="right"/>
    </xf>
    <xf numFmtId="0" fontId="27" fillId="0" borderId="21" xfId="0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49" fontId="27" fillId="0" borderId="17" xfId="0" applyNumberFormat="1" applyFont="1" applyBorder="1" applyAlignment="1">
      <alignment/>
    </xf>
    <xf numFmtId="0" fontId="27" fillId="0" borderId="22" xfId="0" applyFont="1" applyBorder="1" applyAlignment="1">
      <alignment horizontal="right"/>
    </xf>
    <xf numFmtId="0" fontId="27" fillId="0" borderId="17" xfId="0" applyFont="1" applyBorder="1" applyAlignment="1">
      <alignment horizontal="right"/>
    </xf>
    <xf numFmtId="0" fontId="27" fillId="0" borderId="17" xfId="0" applyFont="1" applyFill="1" applyBorder="1" applyAlignment="1">
      <alignment/>
    </xf>
    <xf numFmtId="49" fontId="2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 horizontal="centerContinuous"/>
    </xf>
    <xf numFmtId="3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49" fontId="0" fillId="0" borderId="14" xfId="0" applyNumberFormat="1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7" fillId="0" borderId="21" xfId="0" applyNumberFormat="1" applyFont="1" applyBorder="1" applyAlignment="1">
      <alignment/>
    </xf>
    <xf numFmtId="49" fontId="0" fillId="0" borderId="14" xfId="0" applyNumberFormat="1" applyFont="1" applyBorder="1" applyAlignment="1" applyProtection="1">
      <alignment horizontal="left"/>
      <protection locked="0"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3" fontId="7" fillId="0" borderId="23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3" fontId="0" fillId="0" borderId="0" xfId="0" applyNumberFormat="1" applyFont="1" applyBorder="1" applyAlignment="1" applyProtection="1">
      <alignment horizontal="right"/>
      <protection locked="0"/>
    </xf>
    <xf numFmtId="0" fontId="0" fillId="0" borderId="17" xfId="0" applyNumberFormat="1" applyFont="1" applyBorder="1" applyAlignment="1">
      <alignment/>
    </xf>
    <xf numFmtId="49" fontId="0" fillId="0" borderId="26" xfId="0" applyNumberFormat="1" applyFont="1" applyBorder="1" applyAlignment="1">
      <alignment horizontal="left"/>
    </xf>
    <xf numFmtId="3" fontId="0" fillId="0" borderId="17" xfId="0" applyNumberFormat="1" applyFont="1" applyBorder="1" applyAlignment="1" applyProtection="1">
      <alignment/>
      <protection locked="0"/>
    </xf>
    <xf numFmtId="3" fontId="7" fillId="0" borderId="17" xfId="0" applyNumberFormat="1" applyFont="1" applyBorder="1" applyAlignment="1">
      <alignment horizontal="right"/>
    </xf>
    <xf numFmtId="3" fontId="0" fillId="0" borderId="17" xfId="0" applyNumberFormat="1" applyFont="1" applyBorder="1" applyAlignment="1" applyProtection="1">
      <alignment horizontal="right"/>
      <protection locked="0"/>
    </xf>
    <xf numFmtId="0" fontId="0" fillId="0" borderId="17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0" fontId="0" fillId="0" borderId="13" xfId="0" applyNumberFormat="1" applyFont="1" applyBorder="1" applyAlignment="1" applyProtection="1">
      <alignment/>
      <protection locked="0"/>
    </xf>
    <xf numFmtId="0" fontId="0" fillId="0" borderId="12" xfId="0" applyNumberFormat="1" applyFont="1" applyBorder="1" applyAlignment="1" applyProtection="1">
      <alignment/>
      <protection locked="0"/>
    </xf>
    <xf numFmtId="0" fontId="0" fillId="0" borderId="21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27" xfId="0" applyBorder="1" applyAlignment="1" applyProtection="1">
      <alignment/>
      <protection/>
    </xf>
    <xf numFmtId="49" fontId="0" fillId="0" borderId="27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7" xfId="0" applyBorder="1" applyAlignment="1" applyProtection="1">
      <alignment horizontal="right"/>
      <protection/>
    </xf>
    <xf numFmtId="0" fontId="0" fillId="0" borderId="17" xfId="0" applyBorder="1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12" xfId="0" applyBorder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28" xfId="0" applyBorder="1" applyAlignment="1" applyProtection="1">
      <alignment horizontal="centerContinuous"/>
      <protection/>
    </xf>
    <xf numFmtId="0" fontId="0" fillId="0" borderId="27" xfId="0" applyBorder="1" applyAlignment="1" applyProtection="1">
      <alignment horizontal="centerContinuous"/>
      <protection/>
    </xf>
    <xf numFmtId="0" fontId="0" fillId="0" borderId="29" xfId="0" applyBorder="1" applyAlignment="1" applyProtection="1">
      <alignment horizontal="centerContinuous"/>
      <protection/>
    </xf>
    <xf numFmtId="0" fontId="0" fillId="0" borderId="17" xfId="0" applyBorder="1" applyAlignment="1" applyProtection="1">
      <alignment horizontal="centerContinuous"/>
      <protection/>
    </xf>
    <xf numFmtId="0" fontId="0" fillId="0" borderId="2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20" xfId="0" applyBorder="1" applyAlignment="1">
      <alignment/>
    </xf>
    <xf numFmtId="0" fontId="0" fillId="0" borderId="3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0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28" xfId="0" applyBorder="1" applyAlignment="1" applyProtection="1">
      <alignment/>
      <protection/>
    </xf>
    <xf numFmtId="0" fontId="0" fillId="0" borderId="28" xfId="0" applyBorder="1" applyAlignment="1" applyProtection="1">
      <alignment horizontal="center"/>
      <protection/>
    </xf>
    <xf numFmtId="0" fontId="0" fillId="0" borderId="33" xfId="0" applyBorder="1" applyAlignment="1">
      <alignment/>
    </xf>
    <xf numFmtId="0" fontId="0" fillId="0" borderId="27" xfId="0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49" fontId="0" fillId="0" borderId="14" xfId="0" applyNumberFormat="1" applyBorder="1" applyAlignment="1" applyProtection="1" quotePrefix="1">
      <alignment/>
      <protection/>
    </xf>
    <xf numFmtId="49" fontId="0" fillId="0" borderId="14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54" fillId="0" borderId="0" xfId="0" applyFont="1" applyBorder="1" applyAlignment="1">
      <alignment/>
    </xf>
    <xf numFmtId="0" fontId="0" fillId="0" borderId="21" xfId="0" applyBorder="1" applyAlignment="1">
      <alignment/>
    </xf>
    <xf numFmtId="49" fontId="0" fillId="0" borderId="14" xfId="0" applyNumberForma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54" fillId="0" borderId="0" xfId="0" applyFont="1" applyFill="1" applyBorder="1" applyAlignment="1">
      <alignment/>
    </xf>
    <xf numFmtId="0" fontId="54" fillId="0" borderId="0" xfId="0" applyFont="1" applyBorder="1" applyAlignment="1">
      <alignment horizontal="right"/>
    </xf>
    <xf numFmtId="0" fontId="54" fillId="0" borderId="0" xfId="0" applyFont="1" applyFill="1" applyBorder="1" applyAlignment="1">
      <alignment horizontal="right"/>
    </xf>
    <xf numFmtId="0" fontId="54" fillId="0" borderId="0" xfId="0" applyFont="1" applyFill="1" applyBorder="1" applyAlignment="1" applyProtection="1">
      <alignment horizontal="right"/>
      <protection/>
    </xf>
    <xf numFmtId="49" fontId="0" fillId="0" borderId="26" xfId="0" applyNumberFormat="1" applyBorder="1" applyAlignment="1" applyProtection="1">
      <alignment/>
      <protection/>
    </xf>
    <xf numFmtId="0" fontId="54" fillId="0" borderId="22" xfId="0" applyFont="1" applyBorder="1" applyAlignment="1" applyProtection="1">
      <alignment/>
      <protection/>
    </xf>
    <xf numFmtId="0" fontId="54" fillId="0" borderId="17" xfId="0" applyFont="1" applyBorder="1" applyAlignment="1" applyProtection="1">
      <alignment/>
      <protection/>
    </xf>
    <xf numFmtId="0" fontId="0" fillId="0" borderId="17" xfId="0" applyBorder="1" applyAlignment="1">
      <alignment horizontal="right"/>
    </xf>
    <xf numFmtId="0" fontId="54" fillId="0" borderId="17" xfId="0" applyFont="1" applyBorder="1" applyAlignment="1" applyProtection="1">
      <alignment horizontal="right"/>
      <protection/>
    </xf>
    <xf numFmtId="0" fontId="54" fillId="0" borderId="17" xfId="0" applyFont="1" applyFill="1" applyBorder="1" applyAlignment="1" applyProtection="1">
      <alignment horizontal="right"/>
      <protection/>
    </xf>
    <xf numFmtId="0" fontId="54" fillId="0" borderId="17" xfId="0" applyFont="1" applyBorder="1" applyAlignment="1">
      <alignment horizontal="right"/>
    </xf>
    <xf numFmtId="49" fontId="0" fillId="0" borderId="0" xfId="0" applyNumberFormat="1" applyAlignment="1" applyProtection="1" quotePrefix="1">
      <alignment/>
      <protection/>
    </xf>
    <xf numFmtId="49" fontId="0" fillId="0" borderId="0" xfId="0" applyNumberFormat="1" applyBorder="1" applyAlignment="1" applyProtection="1" quotePrefix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49" fontId="0" fillId="0" borderId="14" xfId="0" applyNumberFormat="1" applyBorder="1" applyAlignment="1">
      <alignment horizontal="center"/>
    </xf>
    <xf numFmtId="0" fontId="0" fillId="0" borderId="0" xfId="0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33" xfId="0" applyBorder="1" applyAlignment="1" applyProtection="1">
      <alignment horizontal="center"/>
      <protection/>
    </xf>
    <xf numFmtId="49" fontId="0" fillId="0" borderId="14" xfId="0" applyNumberFormat="1" applyBorder="1" applyAlignment="1" quotePrefix="1">
      <alignment/>
    </xf>
    <xf numFmtId="49" fontId="0" fillId="0" borderId="0" xfId="0" applyNumberFormat="1" applyBorder="1" applyAlignment="1" quotePrefix="1">
      <alignment/>
    </xf>
    <xf numFmtId="49" fontId="0" fillId="0" borderId="26" xfId="0" applyNumberFormat="1" applyBorder="1" applyAlignment="1" quotePrefix="1">
      <alignment/>
    </xf>
    <xf numFmtId="49" fontId="0" fillId="0" borderId="0" xfId="0" applyNumberFormat="1" applyBorder="1" applyAlignment="1" applyProtection="1">
      <alignment/>
      <protection/>
    </xf>
    <xf numFmtId="0" fontId="0" fillId="0" borderId="34" xfId="0" applyBorder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35" xfId="0" applyBorder="1" applyAlignment="1" applyProtection="1">
      <alignment horizontal="centerContinuous"/>
      <protection/>
    </xf>
    <xf numFmtId="0" fontId="0" fillId="0" borderId="13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right"/>
      <protection/>
    </xf>
    <xf numFmtId="37" fontId="0" fillId="0" borderId="13" xfId="0" applyNumberFormat="1" applyFont="1" applyBorder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 locked="0"/>
    </xf>
    <xf numFmtId="37" fontId="0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 locked="0"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37" fontId="0" fillId="0" borderId="0" xfId="0" applyNumberFormat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37" fontId="0" fillId="0" borderId="0" xfId="0" applyNumberFormat="1" applyFont="1" applyBorder="1" applyAlignment="1" applyProtection="1">
      <alignment horizontal="right"/>
      <protection locked="0"/>
    </xf>
    <xf numFmtId="0" fontId="0" fillId="0" borderId="2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right"/>
    </xf>
    <xf numFmtId="37" fontId="0" fillId="0" borderId="0" xfId="0" applyNumberFormat="1" applyFont="1" applyFill="1" applyBorder="1" applyAlignment="1" applyProtection="1">
      <alignment/>
      <protection locked="0"/>
    </xf>
    <xf numFmtId="37" fontId="0" fillId="0" borderId="0" xfId="0" applyNumberFormat="1" applyFill="1" applyBorder="1" applyAlignment="1" applyProtection="1">
      <alignment horizontal="right"/>
      <protection locked="0"/>
    </xf>
    <xf numFmtId="37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49" fontId="0" fillId="0" borderId="14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9" fontId="0" fillId="0" borderId="26" xfId="0" applyNumberFormat="1" applyFill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 locked="0"/>
    </xf>
    <xf numFmtId="37" fontId="0" fillId="0" borderId="17" xfId="0" applyNumberFormat="1" applyFont="1" applyFill="1" applyBorder="1" applyAlignment="1" applyProtection="1">
      <alignment/>
      <protection locked="0"/>
    </xf>
    <xf numFmtId="37" fontId="0" fillId="0" borderId="17" xfId="0" applyNumberFormat="1" applyBorder="1" applyAlignment="1" applyProtection="1">
      <alignment horizontal="right"/>
      <protection locked="0"/>
    </xf>
    <xf numFmtId="37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17" xfId="0" applyFont="1" applyBorder="1" applyAlignment="1">
      <alignment horizontal="right"/>
    </xf>
    <xf numFmtId="0" fontId="0" fillId="0" borderId="17" xfId="0" applyFont="1" applyBorder="1" applyAlignment="1" applyProtection="1">
      <alignment horizontal="right"/>
      <protection locked="0"/>
    </xf>
    <xf numFmtId="0" fontId="0" fillId="0" borderId="17" xfId="0" applyFill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Border="1" applyAlignment="1" applyProtection="1">
      <alignment horizontal="right"/>
      <protection/>
    </xf>
    <xf numFmtId="0" fontId="0" fillId="0" borderId="34" xfId="0" applyBorder="1" applyAlignment="1" applyProtection="1">
      <alignment/>
      <protection/>
    </xf>
    <xf numFmtId="0" fontId="0" fillId="0" borderId="37" xfId="0" applyBorder="1" applyAlignment="1" applyProtection="1">
      <alignment horizontal="center" shrinkToFit="1"/>
      <protection/>
    </xf>
    <xf numFmtId="0" fontId="0" fillId="0" borderId="12" xfId="0" applyBorder="1" applyAlignment="1" applyProtection="1">
      <alignment horizontal="center" shrinkToFit="1"/>
      <protection/>
    </xf>
    <xf numFmtId="0" fontId="0" fillId="0" borderId="36" xfId="0" applyBorder="1" applyAlignment="1" applyProtection="1">
      <alignment/>
      <protection/>
    </xf>
    <xf numFmtId="0" fontId="0" fillId="0" borderId="28" xfId="0" applyBorder="1" applyAlignment="1" applyProtection="1">
      <alignment horizontal="center" shrinkToFit="1"/>
      <protection/>
    </xf>
    <xf numFmtId="0" fontId="0" fillId="0" borderId="38" xfId="0" applyBorder="1" applyAlignment="1" applyProtection="1">
      <alignment horizontal="center" shrinkToFit="1"/>
      <protection/>
    </xf>
    <xf numFmtId="49" fontId="0" fillId="0" borderId="39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>
      <alignment horizontal="right"/>
    </xf>
    <xf numFmtId="49" fontId="0" fillId="0" borderId="15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17" xfId="0" applyNumberForma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shrinkToFit="1"/>
    </xf>
    <xf numFmtId="49" fontId="0" fillId="0" borderId="14" xfId="0" applyNumberFormat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49" fontId="0" fillId="0" borderId="26" xfId="0" applyNumberFormat="1" applyBorder="1" applyAlignment="1">
      <alignment horizontal="left"/>
    </xf>
    <xf numFmtId="0" fontId="0" fillId="0" borderId="17" xfId="0" applyBorder="1" applyAlignment="1">
      <alignment horizontal="center"/>
    </xf>
    <xf numFmtId="0" fontId="32" fillId="0" borderId="17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49" fontId="0" fillId="0" borderId="15" xfId="0" applyNumberFormat="1" applyBorder="1" applyAlignment="1">
      <alignment/>
    </xf>
    <xf numFmtId="0" fontId="0" fillId="0" borderId="40" xfId="0" applyBorder="1" applyAlignment="1" applyProtection="1">
      <alignment horizontal="center"/>
      <protection/>
    </xf>
    <xf numFmtId="49" fontId="0" fillId="0" borderId="12" xfId="0" applyNumberFormat="1" applyBorder="1" applyAlignment="1" applyProtection="1">
      <alignment shrinkToFit="1"/>
      <protection/>
    </xf>
    <xf numFmtId="49" fontId="0" fillId="0" borderId="28" xfId="0" applyNumberFormat="1" applyBorder="1" applyAlignment="1" applyProtection="1">
      <alignment horizontal="right" shrinkToFit="1"/>
      <protection/>
    </xf>
    <xf numFmtId="0" fontId="0" fillId="0" borderId="1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22" xfId="0" applyBorder="1" applyAlignment="1">
      <alignment/>
    </xf>
    <xf numFmtId="3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7" fillId="0" borderId="41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7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0" fontId="0" fillId="0" borderId="3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0" fontId="0" fillId="0" borderId="29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34" fillId="0" borderId="1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34" fillId="0" borderId="15" xfId="0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right" wrapText="1"/>
    </xf>
    <xf numFmtId="0" fontId="34" fillId="0" borderId="0" xfId="0" applyFont="1" applyFill="1" applyBorder="1" applyAlignment="1">
      <alignment/>
    </xf>
    <xf numFmtId="0" fontId="0" fillId="0" borderId="14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22" xfId="0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33" borderId="0" xfId="0" applyFont="1" applyFill="1" applyAlignment="1">
      <alignment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showOutlineSymbols="0" view="pageBreakPreview" zoomScale="80" zoomScaleNormal="75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L15" sqref="L15"/>
    </sheetView>
  </sheetViews>
  <sheetFormatPr defaultColWidth="8.66015625" defaultRowHeight="18"/>
  <cols>
    <col min="1" max="1" width="2.66015625" style="2" customWidth="1"/>
    <col min="2" max="2" width="11.66015625" style="2" customWidth="1"/>
    <col min="3" max="9" width="10.66015625" style="2" customWidth="1"/>
    <col min="10" max="10" width="2.66015625" style="2" customWidth="1"/>
    <col min="11" max="16384" width="8.66015625" style="2" customWidth="1"/>
  </cols>
  <sheetData>
    <row r="1" spans="1:13" s="3" customFormat="1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"/>
      <c r="K1" s="2"/>
      <c r="L1" s="2"/>
      <c r="M1" s="2"/>
    </row>
    <row r="2" spans="1:13" s="3" customFormat="1" ht="22.5" customHeight="1">
      <c r="A2" s="5"/>
      <c r="B2" s="5" t="s">
        <v>2</v>
      </c>
      <c r="C2" s="5"/>
      <c r="D2" s="5"/>
      <c r="E2" s="5"/>
      <c r="F2" s="5"/>
      <c r="G2" s="5"/>
      <c r="H2" s="5"/>
      <c r="I2" s="5"/>
      <c r="J2" s="1"/>
      <c r="K2" s="2"/>
      <c r="L2" s="2"/>
      <c r="M2" s="2"/>
    </row>
    <row r="3" spans="1:13" s="3" customFormat="1" ht="22.5" customHeight="1">
      <c r="A3" s="5"/>
      <c r="B3" s="5"/>
      <c r="C3" s="5"/>
      <c r="D3" s="5"/>
      <c r="E3" s="5"/>
      <c r="F3" s="5"/>
      <c r="G3" s="5"/>
      <c r="H3" s="5"/>
      <c r="I3" s="5" t="s">
        <v>30</v>
      </c>
      <c r="J3" s="1"/>
      <c r="K3" s="2"/>
      <c r="L3" s="2"/>
      <c r="M3" s="2"/>
    </row>
    <row r="4" spans="1:13" s="3" customFormat="1" ht="22.5" customHeight="1">
      <c r="A4" s="6"/>
      <c r="B4" s="6"/>
      <c r="C4" s="7"/>
      <c r="D4" s="7"/>
      <c r="E4" s="8" t="s">
        <v>22</v>
      </c>
      <c r="F4" s="9"/>
      <c r="G4" s="9"/>
      <c r="H4" s="9"/>
      <c r="I4" s="9"/>
      <c r="J4" s="4"/>
      <c r="K4" s="2"/>
      <c r="L4" s="2"/>
      <c r="M4" s="2"/>
    </row>
    <row r="5" spans="1:13" s="3" customFormat="1" ht="22.5" customHeight="1">
      <c r="A5" s="5"/>
      <c r="B5" s="5" t="s">
        <v>3</v>
      </c>
      <c r="C5" s="10" t="s">
        <v>20</v>
      </c>
      <c r="D5" s="10" t="s">
        <v>21</v>
      </c>
      <c r="E5" s="11" t="s">
        <v>23</v>
      </c>
      <c r="F5" s="8" t="s">
        <v>25</v>
      </c>
      <c r="G5" s="9"/>
      <c r="H5" s="9"/>
      <c r="I5" s="9"/>
      <c r="J5" s="4"/>
      <c r="K5" s="2"/>
      <c r="L5" s="2"/>
      <c r="M5" s="2"/>
    </row>
    <row r="6" spans="1:13" s="3" customFormat="1" ht="22.5" customHeight="1">
      <c r="A6" s="5"/>
      <c r="B6" s="5"/>
      <c r="C6" s="10"/>
      <c r="D6" s="10"/>
      <c r="E6" s="10" t="s">
        <v>24</v>
      </c>
      <c r="F6" s="10" t="s">
        <v>26</v>
      </c>
      <c r="G6" s="11" t="s">
        <v>27</v>
      </c>
      <c r="H6" s="11" t="s">
        <v>29</v>
      </c>
      <c r="I6" s="11" t="s">
        <v>31</v>
      </c>
      <c r="J6" s="4"/>
      <c r="K6" s="2"/>
      <c r="L6" s="2"/>
      <c r="M6" s="2"/>
    </row>
    <row r="7" spans="1:13" s="3" customFormat="1" ht="22.5" customHeight="1">
      <c r="A7" s="5"/>
      <c r="B7" s="5"/>
      <c r="C7" s="12"/>
      <c r="D7" s="12"/>
      <c r="E7" s="12"/>
      <c r="F7" s="10"/>
      <c r="G7" s="10" t="s">
        <v>28</v>
      </c>
      <c r="H7" s="10"/>
      <c r="I7" s="10"/>
      <c r="J7" s="1"/>
      <c r="K7" s="2"/>
      <c r="L7" s="2"/>
      <c r="M7" s="2"/>
    </row>
    <row r="8" spans="1:13" s="3" customFormat="1" ht="22.5" customHeight="1">
      <c r="A8" s="32"/>
      <c r="B8" s="32" t="s">
        <v>49</v>
      </c>
      <c r="C8" s="33">
        <v>294</v>
      </c>
      <c r="D8" s="34">
        <v>100</v>
      </c>
      <c r="E8" s="32">
        <v>35191</v>
      </c>
      <c r="F8" s="32">
        <v>432</v>
      </c>
      <c r="G8" s="34">
        <v>12.3</v>
      </c>
      <c r="H8" s="32">
        <v>7</v>
      </c>
      <c r="I8" s="32">
        <v>425</v>
      </c>
      <c r="J8" s="35"/>
      <c r="K8" s="2"/>
      <c r="L8" s="2"/>
      <c r="M8" s="2"/>
    </row>
    <row r="9" spans="1:13" s="3" customFormat="1" ht="22.5" customHeight="1">
      <c r="A9" s="19"/>
      <c r="B9" s="19" t="s">
        <v>4</v>
      </c>
      <c r="C9" s="12">
        <v>175</v>
      </c>
      <c r="D9" s="36">
        <v>59.52</v>
      </c>
      <c r="E9" s="19">
        <v>37462</v>
      </c>
      <c r="F9" s="19">
        <v>227</v>
      </c>
      <c r="G9" s="36">
        <v>6.1</v>
      </c>
      <c r="H9" s="19">
        <v>2</v>
      </c>
      <c r="I9" s="19">
        <v>225</v>
      </c>
      <c r="J9" s="37"/>
      <c r="K9" s="2"/>
      <c r="L9" s="2"/>
      <c r="M9" s="2"/>
    </row>
    <row r="10" spans="1:13" s="3" customFormat="1" ht="22.5" customHeight="1">
      <c r="A10" s="5"/>
      <c r="B10" s="5" t="s">
        <v>5</v>
      </c>
      <c r="C10" s="12">
        <v>121</v>
      </c>
      <c r="D10" s="13">
        <v>41.15</v>
      </c>
      <c r="E10" s="5">
        <v>39204</v>
      </c>
      <c r="F10" s="5">
        <v>162</v>
      </c>
      <c r="G10" s="13">
        <v>4.1</v>
      </c>
      <c r="H10" s="5">
        <v>3</v>
      </c>
      <c r="I10" s="5">
        <v>159</v>
      </c>
      <c r="J10" s="2"/>
      <c r="K10" s="2"/>
      <c r="L10" s="2"/>
      <c r="M10" s="2"/>
    </row>
    <row r="11" spans="1:13" s="3" customFormat="1" ht="22.5" customHeight="1">
      <c r="A11" s="5"/>
      <c r="B11" s="5" t="s">
        <v>6</v>
      </c>
      <c r="C11" s="12">
        <v>177</v>
      </c>
      <c r="D11" s="13">
        <v>60.2</v>
      </c>
      <c r="E11" s="5">
        <v>40650</v>
      </c>
      <c r="F11" s="5">
        <v>225</v>
      </c>
      <c r="G11" s="13">
        <v>5.5</v>
      </c>
      <c r="H11" s="5">
        <v>3</v>
      </c>
      <c r="I11" s="5">
        <v>222</v>
      </c>
      <c r="J11" s="2"/>
      <c r="K11" s="2"/>
      <c r="L11" s="2"/>
      <c r="M11" s="2"/>
    </row>
    <row r="12" spans="1:13" s="3" customFormat="1" ht="27.75" customHeight="1">
      <c r="A12" s="5"/>
      <c r="B12" s="5" t="s">
        <v>7</v>
      </c>
      <c r="C12" s="12">
        <v>203</v>
      </c>
      <c r="D12" s="13">
        <v>69.04</v>
      </c>
      <c r="E12" s="5">
        <v>41930</v>
      </c>
      <c r="F12" s="5">
        <v>270</v>
      </c>
      <c r="G12" s="13">
        <v>6.439303601240162</v>
      </c>
      <c r="H12" s="5">
        <v>8</v>
      </c>
      <c r="I12" s="5">
        <v>262</v>
      </c>
      <c r="J12" s="1"/>
      <c r="K12" s="1"/>
      <c r="L12" s="1"/>
      <c r="M12" s="1"/>
    </row>
    <row r="13" spans="1:13" s="3" customFormat="1" ht="22.5" customHeight="1">
      <c r="A13" s="5"/>
      <c r="B13" s="14" t="s">
        <v>39</v>
      </c>
      <c r="C13" s="12">
        <v>250</v>
      </c>
      <c r="D13" s="13">
        <v>85.03</v>
      </c>
      <c r="E13" s="5">
        <v>46409</v>
      </c>
      <c r="F13" s="5">
        <v>336</v>
      </c>
      <c r="G13" s="13">
        <v>7.2</v>
      </c>
      <c r="H13" s="5">
        <v>4</v>
      </c>
      <c r="I13" s="5">
        <v>332</v>
      </c>
      <c r="J13" s="1"/>
      <c r="K13" s="1"/>
      <c r="L13" s="1"/>
      <c r="M13" s="1"/>
    </row>
    <row r="14" spans="1:13" s="3" customFormat="1" ht="22.5" customHeight="1">
      <c r="A14" s="5"/>
      <c r="B14" s="5" t="s">
        <v>8</v>
      </c>
      <c r="C14" s="12">
        <v>234</v>
      </c>
      <c r="D14" s="13">
        <v>79.59</v>
      </c>
      <c r="E14" s="5">
        <v>47119</v>
      </c>
      <c r="F14" s="5">
        <v>317</v>
      </c>
      <c r="G14" s="15">
        <v>6.7</v>
      </c>
      <c r="H14" s="5">
        <v>5</v>
      </c>
      <c r="I14" s="5">
        <v>312</v>
      </c>
      <c r="J14" s="1"/>
      <c r="K14" s="1"/>
      <c r="L14" s="1"/>
      <c r="M14" s="1"/>
    </row>
    <row r="15" spans="1:13" s="3" customFormat="1" ht="22.5" customHeight="1">
      <c r="A15" s="5"/>
      <c r="B15" s="5" t="s">
        <v>9</v>
      </c>
      <c r="C15" s="12">
        <v>265</v>
      </c>
      <c r="D15" s="13">
        <v>90.1</v>
      </c>
      <c r="E15" s="5">
        <v>47812</v>
      </c>
      <c r="F15" s="5">
        <v>363</v>
      </c>
      <c r="G15" s="15">
        <f>363/47.8</f>
        <v>7.594142259414227</v>
      </c>
      <c r="H15" s="5">
        <v>8</v>
      </c>
      <c r="I15" s="5">
        <v>355</v>
      </c>
      <c r="J15" s="1"/>
      <c r="K15" s="1"/>
      <c r="L15" s="1"/>
      <c r="M15" s="1"/>
    </row>
    <row r="16" spans="1:13" s="3" customFormat="1" ht="22.5" customHeight="1">
      <c r="A16" s="5"/>
      <c r="B16" s="5" t="s">
        <v>10</v>
      </c>
      <c r="C16" s="12">
        <v>261</v>
      </c>
      <c r="D16" s="13">
        <v>88.77</v>
      </c>
      <c r="E16" s="5">
        <v>45978</v>
      </c>
      <c r="F16" s="5">
        <v>340</v>
      </c>
      <c r="G16" s="15">
        <v>6.9</v>
      </c>
      <c r="H16" s="5">
        <v>11</v>
      </c>
      <c r="I16" s="5">
        <v>329</v>
      </c>
      <c r="J16" s="1"/>
      <c r="K16" s="1"/>
      <c r="L16" s="1"/>
      <c r="M16" s="1"/>
    </row>
    <row r="17" spans="1:13" s="3" customFormat="1" ht="27.75" customHeight="1">
      <c r="A17" s="5"/>
      <c r="B17" s="5" t="s">
        <v>11</v>
      </c>
      <c r="C17" s="12">
        <v>264</v>
      </c>
      <c r="D17" s="15">
        <v>89.79</v>
      </c>
      <c r="E17" s="16">
        <v>46771</v>
      </c>
      <c r="F17" s="5">
        <v>367</v>
      </c>
      <c r="G17" s="15">
        <f>F17/E17*1000</f>
        <v>7.846742639669881</v>
      </c>
      <c r="H17" s="5">
        <v>5</v>
      </c>
      <c r="I17" s="5">
        <v>362</v>
      </c>
      <c r="J17" s="1"/>
      <c r="K17" s="1"/>
      <c r="L17" s="1"/>
      <c r="M17" s="1"/>
    </row>
    <row r="18" spans="1:13" s="3" customFormat="1" ht="22.5" customHeight="1">
      <c r="A18" s="5"/>
      <c r="B18" s="5" t="s">
        <v>32</v>
      </c>
      <c r="C18" s="17">
        <v>313</v>
      </c>
      <c r="D18" s="18">
        <v>106.46</v>
      </c>
      <c r="E18" s="19">
        <v>47024</v>
      </c>
      <c r="F18" s="19">
        <v>410</v>
      </c>
      <c r="G18" s="18">
        <f>F18/E18*1000</f>
        <v>8.718952024498128</v>
      </c>
      <c r="H18" s="19">
        <v>2</v>
      </c>
      <c r="I18" s="19">
        <v>408</v>
      </c>
      <c r="J18" s="1"/>
      <c r="K18" s="1"/>
      <c r="L18" s="1"/>
      <c r="M18" s="1"/>
    </row>
    <row r="19" spans="1:13" s="3" customFormat="1" ht="22.5" customHeight="1">
      <c r="A19" s="5"/>
      <c r="B19" s="19" t="s">
        <v>33</v>
      </c>
      <c r="C19" s="12">
        <v>312</v>
      </c>
      <c r="D19" s="18">
        <v>106.12</v>
      </c>
      <c r="E19" s="19">
        <v>50516</v>
      </c>
      <c r="F19" s="19">
        <v>428</v>
      </c>
      <c r="G19" s="18">
        <f>F19/E19*1000</f>
        <v>8.472563148309447</v>
      </c>
      <c r="H19" s="19">
        <v>5</v>
      </c>
      <c r="I19" s="19">
        <v>423</v>
      </c>
      <c r="J19" s="1"/>
      <c r="K19" s="1"/>
      <c r="L19" s="1"/>
      <c r="M19" s="1"/>
    </row>
    <row r="20" spans="1:13" s="3" customFormat="1" ht="22.5" customHeight="1">
      <c r="A20" s="5"/>
      <c r="B20" s="20" t="s">
        <v>40</v>
      </c>
      <c r="C20" s="17">
        <v>325</v>
      </c>
      <c r="D20" s="18">
        <v>110.54</v>
      </c>
      <c r="E20" s="19">
        <v>51050</v>
      </c>
      <c r="F20" s="19">
        <v>470</v>
      </c>
      <c r="G20" s="18">
        <f>F20/E20*1000</f>
        <v>9.206660137120469</v>
      </c>
      <c r="H20" s="19">
        <v>6</v>
      </c>
      <c r="I20" s="19">
        <v>464</v>
      </c>
      <c r="J20" s="1"/>
      <c r="K20" s="1"/>
      <c r="L20" s="1"/>
      <c r="M20" s="1"/>
    </row>
    <row r="21" spans="1:13" s="3" customFormat="1" ht="22.5" customHeight="1">
      <c r="A21" s="5"/>
      <c r="B21" s="21" t="s">
        <v>41</v>
      </c>
      <c r="C21" s="17">
        <v>308</v>
      </c>
      <c r="D21" s="18">
        <v>104.76</v>
      </c>
      <c r="E21" s="19">
        <v>51868</v>
      </c>
      <c r="F21" s="19">
        <v>411</v>
      </c>
      <c r="G21" s="18">
        <f>F21/E21*1000</f>
        <v>7.923960823629212</v>
      </c>
      <c r="H21" s="19">
        <v>9</v>
      </c>
      <c r="I21" s="19">
        <v>402</v>
      </c>
      <c r="J21" s="1"/>
      <c r="K21" s="1"/>
      <c r="L21" s="1"/>
      <c r="M21" s="1"/>
    </row>
    <row r="22" spans="1:13" s="3" customFormat="1" ht="27.75" customHeight="1">
      <c r="A22" s="5"/>
      <c r="B22" s="21" t="s">
        <v>34</v>
      </c>
      <c r="C22" s="17">
        <v>395</v>
      </c>
      <c r="D22" s="18">
        <v>134.35</v>
      </c>
      <c r="E22" s="19">
        <v>52497</v>
      </c>
      <c r="F22" s="19">
        <v>532</v>
      </c>
      <c r="G22" s="18">
        <v>10.1</v>
      </c>
      <c r="H22" s="19">
        <v>6</v>
      </c>
      <c r="I22" s="19">
        <v>526</v>
      </c>
      <c r="J22" s="1"/>
      <c r="K22" s="1"/>
      <c r="L22" s="1"/>
      <c r="M22" s="1"/>
    </row>
    <row r="23" spans="1:13" s="3" customFormat="1" ht="22.5" customHeight="1">
      <c r="A23" s="5"/>
      <c r="B23" s="21" t="s">
        <v>35</v>
      </c>
      <c r="C23" s="17">
        <v>361</v>
      </c>
      <c r="D23" s="18">
        <v>122.78</v>
      </c>
      <c r="E23" s="19">
        <v>53481</v>
      </c>
      <c r="F23" s="19">
        <v>493</v>
      </c>
      <c r="G23" s="18">
        <v>9.46</v>
      </c>
      <c r="H23" s="19">
        <v>2</v>
      </c>
      <c r="I23" s="19">
        <v>491</v>
      </c>
      <c r="J23" s="1"/>
      <c r="K23" s="1"/>
      <c r="L23" s="1"/>
      <c r="M23" s="1"/>
    </row>
    <row r="24" spans="1:13" s="3" customFormat="1" ht="22.5" customHeight="1">
      <c r="A24" s="5"/>
      <c r="B24" s="21" t="s">
        <v>37</v>
      </c>
      <c r="C24" s="17">
        <v>366</v>
      </c>
      <c r="D24" s="18">
        <v>123.4</v>
      </c>
      <c r="E24" s="19">
        <v>54074</v>
      </c>
      <c r="F24" s="19">
        <v>485</v>
      </c>
      <c r="G24" s="18">
        <v>9</v>
      </c>
      <c r="H24" s="19">
        <v>3</v>
      </c>
      <c r="I24" s="19">
        <v>482</v>
      </c>
      <c r="J24" s="1"/>
      <c r="K24" s="1"/>
      <c r="L24" s="1"/>
      <c r="M24" s="1"/>
    </row>
    <row r="25" spans="1:13" s="3" customFormat="1" ht="22.5" customHeight="1">
      <c r="A25" s="5"/>
      <c r="B25" s="21" t="s">
        <v>38</v>
      </c>
      <c r="C25" s="17">
        <v>386</v>
      </c>
      <c r="D25" s="18">
        <v>131.3</v>
      </c>
      <c r="E25" s="19">
        <v>55006</v>
      </c>
      <c r="F25" s="19">
        <v>502</v>
      </c>
      <c r="G25" s="18">
        <v>9.1</v>
      </c>
      <c r="H25" s="19">
        <v>6</v>
      </c>
      <c r="I25" s="19">
        <v>496</v>
      </c>
      <c r="J25" s="1"/>
      <c r="K25" s="1"/>
      <c r="L25" s="1"/>
      <c r="M25" s="1"/>
    </row>
    <row r="26" spans="1:13" s="3" customFormat="1" ht="22.5" customHeight="1">
      <c r="A26" s="5"/>
      <c r="B26" s="20" t="s">
        <v>44</v>
      </c>
      <c r="C26" s="19">
        <v>343</v>
      </c>
      <c r="D26" s="18">
        <v>116.67</v>
      </c>
      <c r="E26" s="19">
        <v>55583</v>
      </c>
      <c r="F26" s="19">
        <v>444</v>
      </c>
      <c r="G26" s="18">
        <v>8</v>
      </c>
      <c r="H26" s="19">
        <v>3</v>
      </c>
      <c r="I26" s="19">
        <v>441</v>
      </c>
      <c r="J26" s="1"/>
      <c r="K26" s="1"/>
      <c r="L26" s="1"/>
      <c r="M26" s="1"/>
    </row>
    <row r="27" spans="1:13" s="3" customFormat="1" ht="27.75" customHeight="1">
      <c r="A27" s="5"/>
      <c r="B27" s="20" t="s">
        <v>45</v>
      </c>
      <c r="C27" s="19">
        <v>285</v>
      </c>
      <c r="D27" s="18">
        <f>C27/C$8*100</f>
        <v>96.93877551020408</v>
      </c>
      <c r="E27" s="19">
        <v>55135</v>
      </c>
      <c r="F27" s="19">
        <v>369</v>
      </c>
      <c r="G27" s="18">
        <v>6.7</v>
      </c>
      <c r="H27" s="19">
        <v>1</v>
      </c>
      <c r="I27" s="19">
        <v>368</v>
      </c>
      <c r="J27" s="1"/>
      <c r="K27" s="1"/>
      <c r="L27" s="1"/>
      <c r="M27" s="1"/>
    </row>
    <row r="28" spans="1:13" s="3" customFormat="1" ht="22.5" customHeight="1">
      <c r="A28" s="5"/>
      <c r="B28" s="21" t="s">
        <v>46</v>
      </c>
      <c r="C28" s="12">
        <v>274</v>
      </c>
      <c r="D28" s="18">
        <f>C28/C$8*100</f>
        <v>93.19727891156462</v>
      </c>
      <c r="E28" s="19">
        <v>55165</v>
      </c>
      <c r="F28" s="19">
        <v>361</v>
      </c>
      <c r="G28" s="26">
        <f>F28/E28*1000</f>
        <v>6.5440043505846095</v>
      </c>
      <c r="H28" s="19">
        <v>1</v>
      </c>
      <c r="I28" s="19">
        <v>360</v>
      </c>
      <c r="J28" s="1"/>
      <c r="K28" s="1"/>
      <c r="L28" s="1"/>
      <c r="M28" s="1"/>
    </row>
    <row r="29" spans="1:13" s="3" customFormat="1" ht="22.5" customHeight="1">
      <c r="A29" s="5"/>
      <c r="B29" s="21" t="s">
        <v>48</v>
      </c>
      <c r="C29" s="12">
        <v>269</v>
      </c>
      <c r="D29" s="18">
        <f>C29/C$8*100</f>
        <v>91.49659863945578</v>
      </c>
      <c r="E29" s="19">
        <v>55631</v>
      </c>
      <c r="F29" s="19">
        <v>343</v>
      </c>
      <c r="G29" s="26">
        <f>F29/E29*1000</f>
        <v>6.165627078427495</v>
      </c>
      <c r="H29" s="19">
        <v>4</v>
      </c>
      <c r="I29" s="19">
        <v>339</v>
      </c>
      <c r="J29" s="1"/>
      <c r="K29" s="1"/>
      <c r="L29" s="1"/>
      <c r="M29" s="1"/>
    </row>
    <row r="30" spans="1:13" s="3" customFormat="1" ht="22.5" customHeight="1">
      <c r="A30" s="5"/>
      <c r="B30" s="21" t="s">
        <v>51</v>
      </c>
      <c r="C30" s="12">
        <v>242</v>
      </c>
      <c r="D30" s="18">
        <v>82.31292517006803</v>
      </c>
      <c r="E30" s="19">
        <v>55482</v>
      </c>
      <c r="F30" s="19">
        <v>307</v>
      </c>
      <c r="G30" s="26">
        <v>5.533326123787895</v>
      </c>
      <c r="H30" s="19">
        <v>3</v>
      </c>
      <c r="I30" s="19">
        <v>304</v>
      </c>
      <c r="J30" s="1"/>
      <c r="K30" s="1"/>
      <c r="L30" s="1"/>
      <c r="M30" s="1"/>
    </row>
    <row r="31" spans="1:13" s="3" customFormat="1" ht="22.5" customHeight="1">
      <c r="A31" s="19"/>
      <c r="B31" s="20" t="s">
        <v>53</v>
      </c>
      <c r="C31" s="19">
        <f>SUM(C33:C41)</f>
        <v>254</v>
      </c>
      <c r="D31" s="18">
        <f>C31/C$8*100</f>
        <v>86.39455782312925</v>
      </c>
      <c r="E31" s="19">
        <f>SUM(E33:E41)</f>
        <v>55230</v>
      </c>
      <c r="F31" s="19">
        <f>SUM(F33:F41)</f>
        <v>335</v>
      </c>
      <c r="G31" s="26">
        <f>F31/E31*1000</f>
        <v>6.065544088357777</v>
      </c>
      <c r="H31" s="19">
        <f>SUM(H33:H41)</f>
        <v>1</v>
      </c>
      <c r="I31" s="19">
        <f>SUM(I33:I41)</f>
        <v>334</v>
      </c>
      <c r="J31" s="38"/>
      <c r="K31" s="1"/>
      <c r="L31" s="1"/>
      <c r="M31" s="1"/>
    </row>
    <row r="32" spans="1:13" s="3" customFormat="1" ht="22.5" customHeight="1">
      <c r="A32" s="24"/>
      <c r="B32" s="29"/>
      <c r="C32" s="39"/>
      <c r="D32" s="23"/>
      <c r="E32" s="24"/>
      <c r="F32" s="24"/>
      <c r="G32" s="18"/>
      <c r="H32" s="24"/>
      <c r="I32" s="24"/>
      <c r="J32" s="37"/>
      <c r="K32" s="1"/>
      <c r="L32" s="1"/>
      <c r="M32" s="1"/>
    </row>
    <row r="33" spans="1:12" s="3" customFormat="1" ht="22.5" customHeight="1">
      <c r="A33" s="19"/>
      <c r="B33" s="28" t="s">
        <v>12</v>
      </c>
      <c r="C33" s="25">
        <v>55</v>
      </c>
      <c r="D33" s="27" t="s">
        <v>50</v>
      </c>
      <c r="E33" s="27">
        <v>10129</v>
      </c>
      <c r="F33" s="25">
        <f>SUM(H33:I33)</f>
        <v>63</v>
      </c>
      <c r="G33" s="26">
        <f aca="true" t="shared" si="0" ref="G33:G41">F33/E33*1000</f>
        <v>6.2197650310988255</v>
      </c>
      <c r="H33" s="27" t="s">
        <v>50</v>
      </c>
      <c r="I33" s="25">
        <v>63</v>
      </c>
      <c r="J33" s="38"/>
      <c r="K33" s="1"/>
      <c r="L33" s="1"/>
    </row>
    <row r="34" spans="1:13" s="3" customFormat="1" ht="22.5" customHeight="1">
      <c r="A34" s="19"/>
      <c r="B34" s="28" t="s">
        <v>13</v>
      </c>
      <c r="C34" s="25">
        <v>51</v>
      </c>
      <c r="D34" s="27" t="s">
        <v>50</v>
      </c>
      <c r="E34" s="27">
        <v>10800</v>
      </c>
      <c r="F34" s="25">
        <f aca="true" t="shared" si="1" ref="F34:F40">SUM(H34:I34)</f>
        <v>71</v>
      </c>
      <c r="G34" s="26">
        <f t="shared" si="0"/>
        <v>6.574074074074074</v>
      </c>
      <c r="H34" s="27" t="s">
        <v>50</v>
      </c>
      <c r="I34" s="25">
        <v>71</v>
      </c>
      <c r="J34" s="38"/>
      <c r="K34" s="1"/>
      <c r="L34" s="1"/>
      <c r="M34" s="1"/>
    </row>
    <row r="35" spans="1:13" s="3" customFormat="1" ht="22.5" customHeight="1">
      <c r="A35" s="19"/>
      <c r="B35" s="28" t="s">
        <v>14</v>
      </c>
      <c r="C35" s="25">
        <v>5</v>
      </c>
      <c r="D35" s="27" t="s">
        <v>50</v>
      </c>
      <c r="E35" s="27">
        <v>2599</v>
      </c>
      <c r="F35" s="25">
        <f t="shared" si="1"/>
        <v>6</v>
      </c>
      <c r="G35" s="26">
        <f t="shared" si="0"/>
        <v>2.308580223162755</v>
      </c>
      <c r="H35" s="27" t="s">
        <v>50</v>
      </c>
      <c r="I35" s="25">
        <v>6</v>
      </c>
      <c r="J35" s="38"/>
      <c r="K35" s="1"/>
      <c r="L35" s="1"/>
      <c r="M35" s="1"/>
    </row>
    <row r="36" spans="1:13" s="3" customFormat="1" ht="22.5" customHeight="1">
      <c r="A36" s="19"/>
      <c r="B36" s="28" t="s">
        <v>15</v>
      </c>
      <c r="C36" s="25">
        <v>28</v>
      </c>
      <c r="D36" s="27" t="s">
        <v>50</v>
      </c>
      <c r="E36" s="27">
        <v>5689</v>
      </c>
      <c r="F36" s="25">
        <f t="shared" si="1"/>
        <v>35</v>
      </c>
      <c r="G36" s="26">
        <f t="shared" si="0"/>
        <v>6.15222358938302</v>
      </c>
      <c r="H36" s="27" t="s">
        <v>50</v>
      </c>
      <c r="I36" s="25">
        <v>35</v>
      </c>
      <c r="J36" s="38"/>
      <c r="K36" s="1"/>
      <c r="L36" s="1"/>
      <c r="M36" s="1"/>
    </row>
    <row r="37" spans="1:13" s="3" customFormat="1" ht="22.5" customHeight="1">
      <c r="A37" s="19"/>
      <c r="B37" s="28" t="s">
        <v>16</v>
      </c>
      <c r="C37" s="25">
        <v>45</v>
      </c>
      <c r="D37" s="27" t="s">
        <v>50</v>
      </c>
      <c r="E37" s="27">
        <v>9797</v>
      </c>
      <c r="F37" s="25">
        <f t="shared" si="1"/>
        <v>77</v>
      </c>
      <c r="G37" s="26">
        <f t="shared" si="0"/>
        <v>7.859548841482086</v>
      </c>
      <c r="H37" s="27" t="s">
        <v>50</v>
      </c>
      <c r="I37" s="25">
        <v>77</v>
      </c>
      <c r="J37" s="38"/>
      <c r="K37" s="1"/>
      <c r="L37" s="1"/>
      <c r="M37" s="1"/>
    </row>
    <row r="38" spans="1:13" s="3" customFormat="1" ht="22.5" customHeight="1">
      <c r="A38" s="19"/>
      <c r="B38" s="28" t="s">
        <v>17</v>
      </c>
      <c r="C38" s="27" t="s">
        <v>50</v>
      </c>
      <c r="D38" s="27" t="s">
        <v>50</v>
      </c>
      <c r="E38" s="27">
        <v>1221</v>
      </c>
      <c r="F38" s="27" t="s">
        <v>50</v>
      </c>
      <c r="G38" s="27" t="s">
        <v>50</v>
      </c>
      <c r="H38" s="27" t="s">
        <v>50</v>
      </c>
      <c r="I38" s="27" t="s">
        <v>50</v>
      </c>
      <c r="J38" s="38"/>
      <c r="K38" s="1"/>
      <c r="L38" s="1"/>
      <c r="M38" s="1"/>
    </row>
    <row r="39" spans="1:13" s="3" customFormat="1" ht="22.5" customHeight="1">
      <c r="A39" s="19"/>
      <c r="B39" s="28" t="s">
        <v>18</v>
      </c>
      <c r="C39" s="27" t="s">
        <v>50</v>
      </c>
      <c r="D39" s="27" t="s">
        <v>50</v>
      </c>
      <c r="E39" s="27">
        <v>568</v>
      </c>
      <c r="F39" s="27" t="s">
        <v>50</v>
      </c>
      <c r="G39" s="27" t="s">
        <v>50</v>
      </c>
      <c r="H39" s="27" t="s">
        <v>50</v>
      </c>
      <c r="I39" s="27" t="s">
        <v>50</v>
      </c>
      <c r="J39" s="38"/>
      <c r="K39" s="1"/>
      <c r="L39" s="1"/>
      <c r="M39" s="1"/>
    </row>
    <row r="40" spans="1:13" s="3" customFormat="1" ht="22.5" customHeight="1">
      <c r="A40" s="19"/>
      <c r="B40" s="28" t="s">
        <v>19</v>
      </c>
      <c r="C40" s="25">
        <v>24</v>
      </c>
      <c r="D40" s="27" t="s">
        <v>50</v>
      </c>
      <c r="E40" s="27">
        <v>5643</v>
      </c>
      <c r="F40" s="25">
        <f t="shared" si="1"/>
        <v>28</v>
      </c>
      <c r="G40" s="26">
        <f t="shared" si="0"/>
        <v>4.961899698741804</v>
      </c>
      <c r="H40" s="27" t="s">
        <v>50</v>
      </c>
      <c r="I40" s="25">
        <v>28</v>
      </c>
      <c r="J40" s="38"/>
      <c r="K40" s="1"/>
      <c r="L40" s="1"/>
      <c r="M40" s="1"/>
    </row>
    <row r="41" spans="1:13" s="3" customFormat="1" ht="22.5" customHeight="1">
      <c r="A41" s="40"/>
      <c r="B41" s="41" t="s">
        <v>52</v>
      </c>
      <c r="C41" s="42">
        <v>46</v>
      </c>
      <c r="D41" s="43" t="s">
        <v>50</v>
      </c>
      <c r="E41" s="43">
        <v>8784</v>
      </c>
      <c r="F41" s="42">
        <f>SUM(H41:I41)</f>
        <v>55</v>
      </c>
      <c r="G41" s="44">
        <f t="shared" si="0"/>
        <v>6.261384335154827</v>
      </c>
      <c r="H41" s="43">
        <v>1</v>
      </c>
      <c r="I41" s="42">
        <v>54</v>
      </c>
      <c r="J41" s="45"/>
      <c r="K41" s="1"/>
      <c r="L41" s="1"/>
      <c r="M41" s="1"/>
    </row>
    <row r="42" spans="1:13" s="3" customFormat="1" ht="22.5" customHeight="1">
      <c r="A42" s="19" t="s">
        <v>42</v>
      </c>
      <c r="B42" s="19"/>
      <c r="C42" s="19"/>
      <c r="D42" s="19"/>
      <c r="E42" s="19"/>
      <c r="F42" s="19"/>
      <c r="G42" s="19"/>
      <c r="H42" s="19"/>
      <c r="I42" s="19"/>
      <c r="J42" s="31" t="s">
        <v>47</v>
      </c>
      <c r="K42" s="2"/>
      <c r="L42" s="2"/>
      <c r="M42" s="2"/>
    </row>
    <row r="43" spans="1:13" s="3" customFormat="1" ht="22.5" customHeight="1">
      <c r="A43" s="5" t="s">
        <v>1</v>
      </c>
      <c r="B43" s="22"/>
      <c r="C43" s="22"/>
      <c r="D43" s="22"/>
      <c r="E43" s="22"/>
      <c r="F43" s="22"/>
      <c r="G43" s="22"/>
      <c r="H43" s="22"/>
      <c r="I43" s="22"/>
      <c r="J43" s="2"/>
      <c r="K43" s="2"/>
      <c r="L43" s="2"/>
      <c r="M43" s="2"/>
    </row>
    <row r="44" spans="1:13" s="3" customFormat="1" ht="22.5" customHeight="1">
      <c r="A44" s="5" t="s">
        <v>43</v>
      </c>
      <c r="B44" s="22"/>
      <c r="C44" s="22"/>
      <c r="D44" s="22"/>
      <c r="E44" s="22"/>
      <c r="F44" s="22"/>
      <c r="G44" s="22"/>
      <c r="H44" s="22"/>
      <c r="I44" s="22"/>
      <c r="J44" s="2"/>
      <c r="K44" s="2"/>
      <c r="L44" s="2"/>
      <c r="M44" s="2"/>
    </row>
    <row r="45" spans="1:13" s="3" customFormat="1" ht="22.5" customHeight="1">
      <c r="A45" s="5" t="s">
        <v>36</v>
      </c>
      <c r="B45" s="22"/>
      <c r="C45" s="22"/>
      <c r="D45" s="22"/>
      <c r="E45" s="22"/>
      <c r="F45" s="22"/>
      <c r="G45" s="22"/>
      <c r="H45" s="22"/>
      <c r="I45" s="22"/>
      <c r="J45" s="2"/>
      <c r="K45" s="2"/>
      <c r="L45" s="2"/>
      <c r="M45" s="2"/>
    </row>
    <row r="46" spans="1:13" s="3" customFormat="1" ht="22.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s="3" customFormat="1" ht="22.5" customHeight="1">
      <c r="A47" s="1"/>
      <c r="B47" s="2"/>
      <c r="C47" s="2"/>
      <c r="D47" s="30"/>
      <c r="E47" s="2"/>
      <c r="F47" s="2"/>
      <c r="G47" s="2"/>
      <c r="H47" s="2"/>
      <c r="I47" s="2"/>
      <c r="J47" s="2"/>
      <c r="K47" s="2"/>
      <c r="L47" s="2"/>
      <c r="M47" s="2"/>
    </row>
    <row r="52" ht="17.25">
      <c r="G52" s="30"/>
    </row>
  </sheetData>
  <sheetProtection/>
  <printOptions horizontalCentered="1"/>
  <pageMargins left="0.3937007874015748" right="0.3937007874015748" top="0.5905511811023623" bottom="0.3937007874015748" header="0" footer="0"/>
  <pageSetup horizontalDpi="300" verticalDpi="300" orientation="portrait" paperSize="9" scale="75" r:id="rId1"/>
  <ignoredErrors>
    <ignoredError sqref="B9:B31" numberStoredAsText="1"/>
    <ignoredError sqref="D29 G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="60" zoomScalePageLayoutView="0" workbookViewId="0" topLeftCell="A1">
      <selection activeCell="U8" sqref="U8"/>
    </sheetView>
  </sheetViews>
  <sheetFormatPr defaultColWidth="11.66015625" defaultRowHeight="18"/>
  <cols>
    <col min="1" max="1" width="2.66015625" style="0" customWidth="1"/>
    <col min="2" max="2" width="14.66015625" style="113" customWidth="1"/>
    <col min="3" max="7" width="12.66015625" style="0" customWidth="1"/>
    <col min="8" max="8" width="13.66015625" style="0" customWidth="1"/>
    <col min="9" max="12" width="12.58203125" style="0" customWidth="1"/>
    <col min="13" max="15" width="12.66015625" style="0" customWidth="1"/>
    <col min="16" max="16" width="9.91015625" style="0" bestFit="1" customWidth="1"/>
    <col min="17" max="18" width="11.66015625" style="0" customWidth="1"/>
    <col min="19" max="19" width="14.66015625" style="0" customWidth="1"/>
    <col min="20" max="20" width="12.66015625" style="0" customWidth="1"/>
  </cols>
  <sheetData>
    <row r="1" ht="22.5" customHeight="1">
      <c r="A1" t="s">
        <v>432</v>
      </c>
    </row>
    <row r="2" ht="22.5" customHeight="1">
      <c r="B2" s="113" t="s">
        <v>433</v>
      </c>
    </row>
    <row r="3" spans="1:16" ht="22.5" customHeight="1">
      <c r="A3" s="114"/>
      <c r="B3" s="115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 t="s">
        <v>434</v>
      </c>
      <c r="O3" s="114"/>
      <c r="P3" s="114"/>
    </row>
    <row r="4" spans="1:16" ht="22.5" customHeight="1">
      <c r="A4" s="120"/>
      <c r="B4" s="121"/>
      <c r="C4" s="129"/>
      <c r="D4" s="114" t="s">
        <v>435</v>
      </c>
      <c r="E4" s="114"/>
      <c r="F4" s="114"/>
      <c r="G4" s="114"/>
      <c r="H4" s="114"/>
      <c r="I4" s="114" t="s">
        <v>436</v>
      </c>
      <c r="J4" s="114"/>
      <c r="K4" s="114"/>
      <c r="L4" s="114"/>
      <c r="M4" s="114"/>
      <c r="N4" s="114"/>
      <c r="O4" s="114"/>
      <c r="P4" s="257"/>
    </row>
    <row r="5" spans="1:16" ht="22.5" customHeight="1">
      <c r="A5" s="120"/>
      <c r="B5" s="121" t="s">
        <v>437</v>
      </c>
      <c r="C5" s="134" t="s">
        <v>438</v>
      </c>
      <c r="D5" s="258" t="s">
        <v>439</v>
      </c>
      <c r="E5" s="258" t="s">
        <v>440</v>
      </c>
      <c r="F5" s="258" t="s">
        <v>441</v>
      </c>
      <c r="G5" s="258" t="s">
        <v>442</v>
      </c>
      <c r="H5" s="258" t="s">
        <v>443</v>
      </c>
      <c r="I5" s="258" t="s">
        <v>444</v>
      </c>
      <c r="J5" s="258" t="s">
        <v>445</v>
      </c>
      <c r="K5" s="258" t="s">
        <v>446</v>
      </c>
      <c r="L5" s="258" t="s">
        <v>447</v>
      </c>
      <c r="M5" s="258" t="s">
        <v>448</v>
      </c>
      <c r="N5" s="258" t="s">
        <v>449</v>
      </c>
      <c r="O5" s="258" t="s">
        <v>450</v>
      </c>
      <c r="P5" s="129"/>
    </row>
    <row r="6" spans="1:16" ht="22.5" customHeight="1">
      <c r="A6" s="114"/>
      <c r="B6" s="115"/>
      <c r="C6" s="141"/>
      <c r="D6" s="259" t="s">
        <v>451</v>
      </c>
      <c r="E6" s="259" t="s">
        <v>452</v>
      </c>
      <c r="F6" s="259" t="s">
        <v>453</v>
      </c>
      <c r="G6" s="259" t="s">
        <v>454</v>
      </c>
      <c r="H6" s="259" t="s">
        <v>455</v>
      </c>
      <c r="I6" s="259" t="s">
        <v>456</v>
      </c>
      <c r="J6" s="259" t="s">
        <v>457</v>
      </c>
      <c r="K6" s="259" t="s">
        <v>458</v>
      </c>
      <c r="L6" s="259" t="s">
        <v>459</v>
      </c>
      <c r="M6" s="259" t="s">
        <v>460</v>
      </c>
      <c r="N6" s="259" t="s">
        <v>461</v>
      </c>
      <c r="O6" s="259" t="s">
        <v>462</v>
      </c>
      <c r="P6" s="142" t="s">
        <v>463</v>
      </c>
    </row>
    <row r="7" spans="1:16" ht="22.5" customHeight="1">
      <c r="A7" s="120"/>
      <c r="B7" s="121" t="s">
        <v>464</v>
      </c>
      <c r="C7" s="129">
        <v>93</v>
      </c>
      <c r="D7">
        <v>4</v>
      </c>
      <c r="E7">
        <v>2</v>
      </c>
      <c r="F7" s="146" t="s">
        <v>247</v>
      </c>
      <c r="G7">
        <v>2</v>
      </c>
      <c r="H7">
        <v>3</v>
      </c>
      <c r="I7">
        <v>12</v>
      </c>
      <c r="J7">
        <v>25</v>
      </c>
      <c r="K7">
        <v>12</v>
      </c>
      <c r="L7">
        <v>18</v>
      </c>
      <c r="M7">
        <v>11</v>
      </c>
      <c r="N7">
        <v>2</v>
      </c>
      <c r="O7">
        <v>2</v>
      </c>
      <c r="P7" s="260" t="s">
        <v>83</v>
      </c>
    </row>
    <row r="8" spans="1:16" ht="22.5" customHeight="1">
      <c r="A8" s="120"/>
      <c r="B8" s="121" t="s">
        <v>465</v>
      </c>
      <c r="C8" s="129">
        <v>92</v>
      </c>
      <c r="D8">
        <v>3</v>
      </c>
      <c r="E8">
        <v>2</v>
      </c>
      <c r="F8">
        <v>3</v>
      </c>
      <c r="G8" s="146" t="s">
        <v>247</v>
      </c>
      <c r="H8">
        <v>1</v>
      </c>
      <c r="I8">
        <v>15</v>
      </c>
      <c r="J8">
        <v>28</v>
      </c>
      <c r="K8">
        <v>16</v>
      </c>
      <c r="L8">
        <v>17</v>
      </c>
      <c r="M8">
        <v>4</v>
      </c>
      <c r="N8">
        <v>1</v>
      </c>
      <c r="O8">
        <v>2</v>
      </c>
      <c r="P8" s="261" t="s">
        <v>83</v>
      </c>
    </row>
    <row r="9" spans="1:16" ht="22.5" customHeight="1">
      <c r="A9" s="120"/>
      <c r="B9" s="121" t="s">
        <v>466</v>
      </c>
      <c r="C9" s="129">
        <v>80</v>
      </c>
      <c r="D9">
        <v>3</v>
      </c>
      <c r="E9">
        <v>5</v>
      </c>
      <c r="F9">
        <v>2</v>
      </c>
      <c r="G9">
        <v>1</v>
      </c>
      <c r="H9">
        <v>3</v>
      </c>
      <c r="I9">
        <v>14</v>
      </c>
      <c r="J9">
        <v>17</v>
      </c>
      <c r="K9">
        <v>7</v>
      </c>
      <c r="L9">
        <v>10</v>
      </c>
      <c r="M9">
        <v>6</v>
      </c>
      <c r="N9">
        <v>8</v>
      </c>
      <c r="O9">
        <v>4</v>
      </c>
      <c r="P9" s="261" t="s">
        <v>83</v>
      </c>
    </row>
    <row r="10" spans="1:16" ht="22.5" customHeight="1">
      <c r="A10" s="120"/>
      <c r="B10" s="121" t="s">
        <v>467</v>
      </c>
      <c r="C10" s="129">
        <v>76</v>
      </c>
      <c r="D10">
        <v>8</v>
      </c>
      <c r="E10">
        <v>6</v>
      </c>
      <c r="F10">
        <v>2</v>
      </c>
      <c r="G10">
        <v>1</v>
      </c>
      <c r="H10">
        <v>13</v>
      </c>
      <c r="I10">
        <v>7</v>
      </c>
      <c r="J10">
        <v>7</v>
      </c>
      <c r="K10">
        <v>10</v>
      </c>
      <c r="L10">
        <v>8</v>
      </c>
      <c r="M10">
        <v>7</v>
      </c>
      <c r="N10">
        <v>5</v>
      </c>
      <c r="O10">
        <v>2</v>
      </c>
      <c r="P10" s="261" t="s">
        <v>83</v>
      </c>
    </row>
    <row r="11" spans="2:16" ht="27.75" customHeight="1">
      <c r="B11" s="149" t="s">
        <v>468</v>
      </c>
      <c r="C11">
        <v>106</v>
      </c>
      <c r="D11">
        <v>2</v>
      </c>
      <c r="E11">
        <v>2</v>
      </c>
      <c r="F11">
        <v>4</v>
      </c>
      <c r="G11">
        <v>5</v>
      </c>
      <c r="H11">
        <v>5</v>
      </c>
      <c r="I11">
        <v>13</v>
      </c>
      <c r="J11">
        <v>24</v>
      </c>
      <c r="K11">
        <v>19</v>
      </c>
      <c r="L11">
        <v>16</v>
      </c>
      <c r="M11">
        <v>5</v>
      </c>
      <c r="N11">
        <v>3</v>
      </c>
      <c r="O11">
        <v>6</v>
      </c>
      <c r="P11" s="140">
        <v>2</v>
      </c>
    </row>
    <row r="12" spans="2:16" ht="22.5" customHeight="1">
      <c r="B12" s="179" t="s">
        <v>469</v>
      </c>
      <c r="C12">
        <v>89</v>
      </c>
      <c r="D12">
        <v>4</v>
      </c>
      <c r="E12">
        <v>2</v>
      </c>
      <c r="F12">
        <v>1</v>
      </c>
      <c r="G12">
        <v>6</v>
      </c>
      <c r="H12">
        <v>7</v>
      </c>
      <c r="I12">
        <v>13</v>
      </c>
      <c r="J12">
        <v>15</v>
      </c>
      <c r="K12">
        <v>13</v>
      </c>
      <c r="L12">
        <v>11</v>
      </c>
      <c r="M12">
        <v>6</v>
      </c>
      <c r="N12">
        <v>5</v>
      </c>
      <c r="O12">
        <v>6</v>
      </c>
      <c r="P12" s="261" t="s">
        <v>83</v>
      </c>
    </row>
    <row r="13" spans="2:16" ht="22.5" customHeight="1">
      <c r="B13" s="179" t="s">
        <v>470</v>
      </c>
      <c r="C13">
        <v>98</v>
      </c>
      <c r="D13">
        <v>4</v>
      </c>
      <c r="E13">
        <v>4</v>
      </c>
      <c r="F13">
        <v>2</v>
      </c>
      <c r="G13" s="146" t="s">
        <v>247</v>
      </c>
      <c r="H13">
        <v>8</v>
      </c>
      <c r="I13">
        <v>9</v>
      </c>
      <c r="J13">
        <v>15</v>
      </c>
      <c r="K13">
        <v>21</v>
      </c>
      <c r="L13">
        <v>11</v>
      </c>
      <c r="M13">
        <v>9</v>
      </c>
      <c r="N13">
        <v>7</v>
      </c>
      <c r="O13">
        <v>5</v>
      </c>
      <c r="P13" s="140">
        <v>3</v>
      </c>
    </row>
    <row r="14" spans="2:16" ht="22.5" customHeight="1">
      <c r="B14" s="180" t="s">
        <v>471</v>
      </c>
      <c r="C14" s="151">
        <v>86</v>
      </c>
      <c r="D14">
        <v>4</v>
      </c>
      <c r="E14">
        <v>7</v>
      </c>
      <c r="F14">
        <v>1</v>
      </c>
      <c r="G14">
        <v>4</v>
      </c>
      <c r="H14">
        <v>4</v>
      </c>
      <c r="I14">
        <v>7</v>
      </c>
      <c r="J14">
        <v>12</v>
      </c>
      <c r="K14">
        <v>14</v>
      </c>
      <c r="L14">
        <v>10</v>
      </c>
      <c r="M14">
        <v>4</v>
      </c>
      <c r="N14">
        <v>8</v>
      </c>
      <c r="O14">
        <v>9</v>
      </c>
      <c r="P14" s="140">
        <v>2</v>
      </c>
    </row>
    <row r="15" spans="2:16" ht="22.5" customHeight="1">
      <c r="B15" s="180" t="s">
        <v>472</v>
      </c>
      <c r="C15" s="151">
        <v>56</v>
      </c>
      <c r="D15">
        <v>3</v>
      </c>
      <c r="E15">
        <v>5</v>
      </c>
      <c r="F15">
        <v>2</v>
      </c>
      <c r="G15">
        <v>2</v>
      </c>
      <c r="H15">
        <v>2</v>
      </c>
      <c r="I15">
        <v>8</v>
      </c>
      <c r="J15">
        <v>7</v>
      </c>
      <c r="K15">
        <v>9</v>
      </c>
      <c r="L15">
        <v>5</v>
      </c>
      <c r="M15">
        <v>6</v>
      </c>
      <c r="N15">
        <v>4</v>
      </c>
      <c r="O15">
        <v>3</v>
      </c>
      <c r="P15" s="261" t="s">
        <v>83</v>
      </c>
    </row>
    <row r="16" spans="2:16" ht="28.5" customHeight="1">
      <c r="B16" s="179" t="s">
        <v>473</v>
      </c>
      <c r="C16" s="151">
        <v>86</v>
      </c>
      <c r="D16">
        <v>4</v>
      </c>
      <c r="E16">
        <v>4</v>
      </c>
      <c r="F16">
        <v>3</v>
      </c>
      <c r="G16">
        <v>2</v>
      </c>
      <c r="H16">
        <v>5</v>
      </c>
      <c r="I16">
        <v>14</v>
      </c>
      <c r="J16">
        <v>9</v>
      </c>
      <c r="K16">
        <v>15</v>
      </c>
      <c r="L16">
        <v>10</v>
      </c>
      <c r="M16">
        <v>9</v>
      </c>
      <c r="N16">
        <v>6</v>
      </c>
      <c r="O16">
        <v>5</v>
      </c>
      <c r="P16" s="261" t="s">
        <v>83</v>
      </c>
    </row>
    <row r="17" spans="2:16" ht="22.5" customHeight="1">
      <c r="B17" s="180" t="s">
        <v>474</v>
      </c>
      <c r="C17" s="151">
        <v>111</v>
      </c>
      <c r="D17">
        <v>15</v>
      </c>
      <c r="E17">
        <v>7</v>
      </c>
      <c r="F17">
        <v>7</v>
      </c>
      <c r="G17" s="147" t="str">
        <f>G13</f>
        <v>－</v>
      </c>
      <c r="H17">
        <v>4</v>
      </c>
      <c r="I17">
        <v>16</v>
      </c>
      <c r="J17">
        <v>13</v>
      </c>
      <c r="K17">
        <v>17</v>
      </c>
      <c r="L17">
        <v>12</v>
      </c>
      <c r="M17">
        <v>9</v>
      </c>
      <c r="N17">
        <v>6</v>
      </c>
      <c r="O17">
        <v>4</v>
      </c>
      <c r="P17" s="261">
        <v>1</v>
      </c>
    </row>
    <row r="18" spans="2:16" s="140" customFormat="1" ht="22.5" customHeight="1">
      <c r="B18" s="179" t="s">
        <v>475</v>
      </c>
      <c r="C18" s="140">
        <v>85</v>
      </c>
      <c r="D18" s="140">
        <v>11</v>
      </c>
      <c r="E18" s="140">
        <v>5</v>
      </c>
      <c r="F18" s="140">
        <v>6</v>
      </c>
      <c r="G18" s="147">
        <v>4</v>
      </c>
      <c r="H18" s="140">
        <v>2</v>
      </c>
      <c r="I18" s="140">
        <v>12</v>
      </c>
      <c r="J18" s="140">
        <v>8</v>
      </c>
      <c r="K18" s="140">
        <v>12</v>
      </c>
      <c r="L18" s="140">
        <v>11</v>
      </c>
      <c r="M18" s="140">
        <v>4</v>
      </c>
      <c r="N18" s="140">
        <v>2</v>
      </c>
      <c r="O18" s="140">
        <v>8</v>
      </c>
      <c r="P18" s="261" t="s">
        <v>83</v>
      </c>
    </row>
    <row r="19" spans="1:16" ht="22.5" customHeight="1">
      <c r="A19" s="140"/>
      <c r="B19" s="179" t="s">
        <v>476</v>
      </c>
      <c r="C19" s="140">
        <v>95</v>
      </c>
      <c r="D19" s="140">
        <v>7</v>
      </c>
      <c r="E19" s="140">
        <v>5</v>
      </c>
      <c r="F19" s="140">
        <v>5</v>
      </c>
      <c r="G19" s="147">
        <v>6</v>
      </c>
      <c r="H19" s="140">
        <v>5</v>
      </c>
      <c r="I19" s="140">
        <v>6</v>
      </c>
      <c r="J19" s="140">
        <v>10</v>
      </c>
      <c r="K19" s="140">
        <v>15</v>
      </c>
      <c r="L19" s="140">
        <v>12</v>
      </c>
      <c r="M19" s="140">
        <v>12</v>
      </c>
      <c r="N19" s="140">
        <v>7</v>
      </c>
      <c r="O19" s="140">
        <v>4</v>
      </c>
      <c r="P19" s="140">
        <v>1</v>
      </c>
    </row>
    <row r="20" spans="1:16" ht="22.5" customHeight="1">
      <c r="A20" s="140"/>
      <c r="B20" s="179" t="s">
        <v>477</v>
      </c>
      <c r="C20" s="151">
        <v>123</v>
      </c>
      <c r="D20" s="140">
        <v>7</v>
      </c>
      <c r="E20" s="140">
        <v>11</v>
      </c>
      <c r="F20" s="140">
        <v>5</v>
      </c>
      <c r="G20" s="147">
        <v>6</v>
      </c>
      <c r="H20" s="140">
        <v>6</v>
      </c>
      <c r="I20" s="140">
        <v>15</v>
      </c>
      <c r="J20" s="140">
        <v>12</v>
      </c>
      <c r="K20" s="140">
        <v>16</v>
      </c>
      <c r="L20" s="140">
        <v>17</v>
      </c>
      <c r="M20" s="140">
        <v>10</v>
      </c>
      <c r="N20" s="140">
        <v>9</v>
      </c>
      <c r="O20" s="140">
        <v>5</v>
      </c>
      <c r="P20" s="140">
        <v>4</v>
      </c>
    </row>
    <row r="21" spans="1:16" ht="29.25" customHeight="1">
      <c r="A21" s="140"/>
      <c r="B21" s="179" t="s">
        <v>478</v>
      </c>
      <c r="C21" s="140">
        <v>119</v>
      </c>
      <c r="D21" s="140">
        <v>8</v>
      </c>
      <c r="E21" s="140">
        <v>6</v>
      </c>
      <c r="F21" s="140">
        <v>5</v>
      </c>
      <c r="G21" s="147">
        <v>5</v>
      </c>
      <c r="H21" s="140">
        <v>3</v>
      </c>
      <c r="I21" s="140">
        <v>10</v>
      </c>
      <c r="J21" s="140">
        <v>17</v>
      </c>
      <c r="K21" s="140">
        <v>14</v>
      </c>
      <c r="L21" s="140">
        <v>9</v>
      </c>
      <c r="M21" s="140">
        <v>13</v>
      </c>
      <c r="N21" s="140">
        <v>16</v>
      </c>
      <c r="O21" s="140">
        <v>11</v>
      </c>
      <c r="P21" s="140">
        <v>2</v>
      </c>
    </row>
    <row r="22" spans="1:16" ht="22.5" customHeight="1">
      <c r="A22" s="140"/>
      <c r="B22" s="179" t="s">
        <v>479</v>
      </c>
      <c r="C22" s="140">
        <v>103</v>
      </c>
      <c r="D22" s="140">
        <v>5</v>
      </c>
      <c r="E22" s="140">
        <v>7</v>
      </c>
      <c r="F22" s="140">
        <v>8</v>
      </c>
      <c r="G22" s="147">
        <v>1</v>
      </c>
      <c r="H22" s="140">
        <v>2</v>
      </c>
      <c r="I22" s="140">
        <v>11</v>
      </c>
      <c r="J22" s="140">
        <v>19</v>
      </c>
      <c r="K22" s="140">
        <v>10</v>
      </c>
      <c r="L22" s="140">
        <v>16</v>
      </c>
      <c r="M22" s="140">
        <v>11</v>
      </c>
      <c r="N22" s="140">
        <v>8</v>
      </c>
      <c r="O22" s="140">
        <v>1</v>
      </c>
      <c r="P22" s="140">
        <v>4</v>
      </c>
    </row>
    <row r="23" spans="1:16" ht="22.5" customHeight="1">
      <c r="A23" s="140"/>
      <c r="B23" s="179" t="s">
        <v>480</v>
      </c>
      <c r="C23" s="140">
        <v>137</v>
      </c>
      <c r="D23" s="140">
        <v>8</v>
      </c>
      <c r="E23" s="140">
        <v>3</v>
      </c>
      <c r="F23" s="140">
        <v>4</v>
      </c>
      <c r="G23" s="147">
        <v>4</v>
      </c>
      <c r="H23" s="140">
        <v>6</v>
      </c>
      <c r="I23" s="140">
        <v>17</v>
      </c>
      <c r="J23" s="140">
        <v>22</v>
      </c>
      <c r="K23" s="140">
        <v>21</v>
      </c>
      <c r="L23" s="140">
        <v>19</v>
      </c>
      <c r="M23" s="140">
        <v>16</v>
      </c>
      <c r="N23" s="140">
        <v>5</v>
      </c>
      <c r="O23" s="140">
        <v>7</v>
      </c>
      <c r="P23" s="140">
        <v>5</v>
      </c>
    </row>
    <row r="24" spans="1:16" ht="22.5" customHeight="1">
      <c r="A24" s="140"/>
      <c r="B24" s="179" t="s">
        <v>481</v>
      </c>
      <c r="C24" s="140">
        <v>106</v>
      </c>
      <c r="D24" s="140">
        <v>6</v>
      </c>
      <c r="E24" s="140">
        <v>5</v>
      </c>
      <c r="F24" s="140">
        <v>1</v>
      </c>
      <c r="G24" s="147">
        <v>2</v>
      </c>
      <c r="H24" s="140">
        <v>5</v>
      </c>
      <c r="I24" s="140">
        <v>16</v>
      </c>
      <c r="J24" s="140">
        <v>12</v>
      </c>
      <c r="K24" s="140">
        <v>14</v>
      </c>
      <c r="L24" s="140">
        <v>22</v>
      </c>
      <c r="M24" s="140">
        <v>4</v>
      </c>
      <c r="N24" s="140">
        <v>9</v>
      </c>
      <c r="O24" s="140">
        <v>7</v>
      </c>
      <c r="P24" s="140">
        <v>3</v>
      </c>
    </row>
    <row r="25" spans="1:16" ht="22.5" customHeight="1">
      <c r="A25" s="140"/>
      <c r="B25" s="179" t="s">
        <v>482</v>
      </c>
      <c r="C25" s="140">
        <v>126</v>
      </c>
      <c r="D25" s="140">
        <v>9</v>
      </c>
      <c r="E25" s="140">
        <v>7</v>
      </c>
      <c r="F25" s="140">
        <v>5</v>
      </c>
      <c r="G25" s="147">
        <v>6</v>
      </c>
      <c r="H25" s="140">
        <v>4</v>
      </c>
      <c r="I25" s="140">
        <v>13</v>
      </c>
      <c r="J25" s="140">
        <v>19</v>
      </c>
      <c r="K25" s="140">
        <v>15</v>
      </c>
      <c r="L25" s="140">
        <v>12</v>
      </c>
      <c r="M25" s="140">
        <v>14</v>
      </c>
      <c r="N25" s="140">
        <v>6</v>
      </c>
      <c r="O25" s="140">
        <v>5</v>
      </c>
      <c r="P25" s="140">
        <v>11</v>
      </c>
    </row>
    <row r="26" spans="1:16" ht="28.5" customHeight="1">
      <c r="A26" s="140"/>
      <c r="B26" s="179" t="s">
        <v>483</v>
      </c>
      <c r="C26" s="140">
        <v>83</v>
      </c>
      <c r="D26" s="140">
        <v>4</v>
      </c>
      <c r="E26" s="140">
        <v>6</v>
      </c>
      <c r="F26" s="140">
        <v>1</v>
      </c>
      <c r="G26" s="147">
        <v>5</v>
      </c>
      <c r="H26" s="140">
        <v>2</v>
      </c>
      <c r="I26" s="140">
        <v>8</v>
      </c>
      <c r="J26" s="140">
        <v>10</v>
      </c>
      <c r="K26" s="140">
        <v>16</v>
      </c>
      <c r="L26" s="140">
        <v>7</v>
      </c>
      <c r="M26" s="140">
        <v>8</v>
      </c>
      <c r="N26" s="140">
        <v>6</v>
      </c>
      <c r="O26" s="140">
        <v>5</v>
      </c>
      <c r="P26" s="140">
        <v>5</v>
      </c>
    </row>
    <row r="27" spans="1:16" ht="23.25" customHeight="1">
      <c r="A27" s="140"/>
      <c r="B27" s="180" t="s">
        <v>484</v>
      </c>
      <c r="C27" s="153">
        <v>98</v>
      </c>
      <c r="D27" s="140">
        <v>2</v>
      </c>
      <c r="E27" s="147" t="s">
        <v>247</v>
      </c>
      <c r="F27" s="140">
        <v>5</v>
      </c>
      <c r="G27" s="147">
        <v>4</v>
      </c>
      <c r="H27" s="140">
        <v>11</v>
      </c>
      <c r="I27" s="140">
        <v>12</v>
      </c>
      <c r="J27" s="140">
        <v>14</v>
      </c>
      <c r="K27" s="140">
        <v>17</v>
      </c>
      <c r="L27" s="140">
        <v>12</v>
      </c>
      <c r="M27" s="140">
        <v>9</v>
      </c>
      <c r="N27" s="140">
        <v>6</v>
      </c>
      <c r="O27" s="140">
        <v>6</v>
      </c>
      <c r="P27" s="147" t="s">
        <v>247</v>
      </c>
    </row>
    <row r="28" spans="1:16" ht="23.25" customHeight="1">
      <c r="A28" s="140"/>
      <c r="B28" s="180" t="s">
        <v>485</v>
      </c>
      <c r="C28" s="153">
        <v>75</v>
      </c>
      <c r="D28" s="140">
        <v>1</v>
      </c>
      <c r="E28" s="147">
        <v>3</v>
      </c>
      <c r="F28" s="140">
        <v>3</v>
      </c>
      <c r="G28" s="147">
        <v>1</v>
      </c>
      <c r="H28" s="140">
        <v>1</v>
      </c>
      <c r="I28" s="140">
        <v>9</v>
      </c>
      <c r="J28" s="140">
        <v>14</v>
      </c>
      <c r="K28" s="140">
        <v>18</v>
      </c>
      <c r="L28" s="140">
        <v>9</v>
      </c>
      <c r="M28" s="140">
        <v>4</v>
      </c>
      <c r="N28" s="140">
        <v>5</v>
      </c>
      <c r="O28" s="140">
        <v>1</v>
      </c>
      <c r="P28" s="147">
        <v>6</v>
      </c>
    </row>
    <row r="29" spans="1:16" ht="23.25" customHeight="1">
      <c r="A29" s="140"/>
      <c r="B29" s="179" t="s">
        <v>486</v>
      </c>
      <c r="C29" s="151">
        <v>124</v>
      </c>
      <c r="D29" s="140">
        <v>2</v>
      </c>
      <c r="E29" s="147">
        <v>6</v>
      </c>
      <c r="F29" s="140">
        <v>1</v>
      </c>
      <c r="G29" s="147" t="s">
        <v>247</v>
      </c>
      <c r="H29" s="140">
        <v>8</v>
      </c>
      <c r="I29" s="140">
        <v>27</v>
      </c>
      <c r="J29" s="140">
        <v>17</v>
      </c>
      <c r="K29" s="140">
        <v>20</v>
      </c>
      <c r="L29" s="140">
        <v>16</v>
      </c>
      <c r="M29" s="140">
        <v>15</v>
      </c>
      <c r="N29" s="140">
        <v>7</v>
      </c>
      <c r="O29" s="140">
        <v>5</v>
      </c>
      <c r="P29" s="147" t="s">
        <v>247</v>
      </c>
    </row>
    <row r="30" spans="1:16" ht="23.25" customHeight="1">
      <c r="A30" s="262"/>
      <c r="B30" s="181" t="s">
        <v>487</v>
      </c>
      <c r="C30" s="262">
        <v>98</v>
      </c>
      <c r="D30" s="119">
        <v>5</v>
      </c>
      <c r="E30" s="163">
        <v>4</v>
      </c>
      <c r="F30" s="119">
        <v>1</v>
      </c>
      <c r="G30" s="163">
        <v>3</v>
      </c>
      <c r="H30" s="119">
        <v>5</v>
      </c>
      <c r="I30" s="119">
        <v>13</v>
      </c>
      <c r="J30" s="119">
        <v>20</v>
      </c>
      <c r="K30" s="119">
        <v>15</v>
      </c>
      <c r="L30" s="119">
        <v>16</v>
      </c>
      <c r="M30" s="119">
        <v>5</v>
      </c>
      <c r="N30" s="119">
        <v>6</v>
      </c>
      <c r="O30" s="119">
        <v>5</v>
      </c>
      <c r="P30" s="163" t="s">
        <v>247</v>
      </c>
    </row>
    <row r="31" spans="1:16" ht="22.5" customHeight="1">
      <c r="A31" s="140" t="s">
        <v>488</v>
      </c>
      <c r="B31" s="15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N31" s="140"/>
      <c r="P31" s="147" t="s">
        <v>489</v>
      </c>
    </row>
  </sheetData>
  <sheetProtection/>
  <printOptions/>
  <pageMargins left="0.7" right="0.7" top="0.75" bottom="0.75" header="0.3" footer="0.3"/>
  <pageSetup horizontalDpi="600" verticalDpi="600" orientation="portrait" paperSize="9" scale="3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7"/>
  <sheetViews>
    <sheetView view="pageBreakPreview" zoomScale="60" zoomScalePageLayoutView="0" workbookViewId="0" topLeftCell="A1">
      <selection activeCell="S29" sqref="S28:S29"/>
    </sheetView>
  </sheetViews>
  <sheetFormatPr defaultColWidth="8.5" defaultRowHeight="18"/>
  <cols>
    <col min="1" max="1" width="2.91015625" style="309" customWidth="1"/>
    <col min="2" max="2" width="11.66015625" style="310" customWidth="1"/>
    <col min="3" max="16384" width="8.5" style="309" customWidth="1"/>
  </cols>
  <sheetData>
    <row r="1" spans="1:25" s="3" customFormat="1" ht="22.5" customHeight="1">
      <c r="A1" s="5" t="s">
        <v>490</v>
      </c>
      <c r="B1" s="263"/>
      <c r="C1" s="194"/>
      <c r="D1" s="194"/>
      <c r="E1" s="194"/>
      <c r="F1" s="194"/>
      <c r="G1" s="194"/>
      <c r="H1" s="263"/>
      <c r="I1" s="263"/>
      <c r="J1" s="263"/>
      <c r="K1" s="263"/>
      <c r="L1" s="263"/>
      <c r="M1" s="194"/>
      <c r="N1" s="263"/>
      <c r="O1" s="263"/>
      <c r="P1" s="263"/>
      <c r="Q1" s="194"/>
      <c r="R1" s="264"/>
      <c r="S1" s="194"/>
      <c r="T1" s="194"/>
      <c r="U1" s="264"/>
      <c r="V1" s="194"/>
      <c r="W1" s="194"/>
      <c r="X1" s="194"/>
      <c r="Y1" s="194"/>
    </row>
    <row r="2" spans="1:25" s="3" customFormat="1" ht="22.5" customHeight="1">
      <c r="A2" s="5"/>
      <c r="B2" s="263" t="s">
        <v>491</v>
      </c>
      <c r="C2" s="194"/>
      <c r="D2" s="194"/>
      <c r="E2" s="194"/>
      <c r="F2" s="194"/>
      <c r="G2" s="194"/>
      <c r="H2" s="263"/>
      <c r="I2" s="263"/>
      <c r="J2" s="263"/>
      <c r="K2" s="263"/>
      <c r="L2" s="263"/>
      <c r="M2" s="194"/>
      <c r="N2" s="263"/>
      <c r="O2" s="263"/>
      <c r="P2" s="263"/>
      <c r="Q2" s="194"/>
      <c r="R2" s="264"/>
      <c r="S2" s="194"/>
      <c r="T2" s="194"/>
      <c r="U2" s="264"/>
      <c r="V2" s="194"/>
      <c r="W2" s="194"/>
      <c r="X2" s="194"/>
      <c r="Y2" s="194"/>
    </row>
    <row r="3" spans="1:25" s="3" customFormat="1" ht="22.5" customHeight="1">
      <c r="A3" s="5"/>
      <c r="B3" s="263"/>
      <c r="C3" s="194"/>
      <c r="D3" s="194"/>
      <c r="E3" s="194"/>
      <c r="F3" s="194"/>
      <c r="G3" s="194"/>
      <c r="H3" s="263"/>
      <c r="I3" s="263"/>
      <c r="J3" s="263"/>
      <c r="K3" s="263"/>
      <c r="L3" s="263"/>
      <c r="M3" s="194"/>
      <c r="N3" s="263"/>
      <c r="O3" s="263"/>
      <c r="P3" s="263"/>
      <c r="Q3" s="194"/>
      <c r="R3" s="264"/>
      <c r="S3" s="263"/>
      <c r="T3" s="194"/>
      <c r="U3" s="263"/>
      <c r="V3" s="263"/>
      <c r="W3" s="194"/>
      <c r="X3" s="263" t="s">
        <v>492</v>
      </c>
      <c r="Y3" s="194"/>
    </row>
    <row r="4" spans="1:25" s="3" customFormat="1" ht="22.5" customHeight="1">
      <c r="A4" s="32"/>
      <c r="B4" s="265"/>
      <c r="C4" s="266"/>
      <c r="D4" s="266"/>
      <c r="E4" s="266"/>
      <c r="F4" s="266"/>
      <c r="G4" s="266"/>
      <c r="H4" s="267"/>
      <c r="I4" s="267"/>
      <c r="J4" s="267"/>
      <c r="K4" s="267"/>
      <c r="L4" s="267"/>
      <c r="M4" s="266"/>
      <c r="N4" s="267"/>
      <c r="O4" s="267"/>
      <c r="P4" s="267"/>
      <c r="Q4" s="266"/>
      <c r="R4" s="268"/>
      <c r="S4" s="267"/>
      <c r="T4" s="266"/>
      <c r="U4" s="267"/>
      <c r="V4" s="267"/>
      <c r="W4" s="266"/>
      <c r="X4" s="267"/>
      <c r="Y4" s="266"/>
    </row>
    <row r="5" spans="1:25" s="3" customFormat="1" ht="38.25" customHeight="1">
      <c r="A5" s="19"/>
      <c r="B5" s="269"/>
      <c r="C5" s="270" t="s">
        <v>58</v>
      </c>
      <c r="D5" s="271" t="s">
        <v>493</v>
      </c>
      <c r="E5" s="272" t="s">
        <v>494</v>
      </c>
      <c r="F5" s="271" t="s">
        <v>495</v>
      </c>
      <c r="G5" s="273"/>
      <c r="H5" s="92"/>
      <c r="I5" s="92"/>
      <c r="J5" s="92"/>
      <c r="K5" s="92"/>
      <c r="L5" s="92"/>
      <c r="M5" s="273"/>
      <c r="N5" s="92"/>
      <c r="O5" s="92"/>
      <c r="P5" s="92"/>
      <c r="Q5" s="273"/>
      <c r="R5" s="274"/>
      <c r="S5" s="92"/>
      <c r="T5" s="94"/>
      <c r="U5" s="92"/>
      <c r="V5" s="275"/>
      <c r="W5" s="271" t="s">
        <v>496</v>
      </c>
      <c r="X5" s="271" t="s">
        <v>497</v>
      </c>
      <c r="Y5" s="276" t="s">
        <v>498</v>
      </c>
    </row>
    <row r="6" spans="1:25" s="3" customFormat="1" ht="38.25" customHeight="1">
      <c r="A6" s="19"/>
      <c r="B6" s="277" t="s">
        <v>499</v>
      </c>
      <c r="C6" s="270"/>
      <c r="D6" s="278"/>
      <c r="E6" s="279"/>
      <c r="F6" s="278"/>
      <c r="G6" s="278" t="s">
        <v>500</v>
      </c>
      <c r="H6" s="92"/>
      <c r="I6" s="92"/>
      <c r="J6" s="92"/>
      <c r="K6" s="92"/>
      <c r="L6" s="275"/>
      <c r="M6" s="271" t="s">
        <v>501</v>
      </c>
      <c r="N6" s="92"/>
      <c r="O6" s="92"/>
      <c r="P6" s="275"/>
      <c r="Q6" s="271" t="s">
        <v>502</v>
      </c>
      <c r="R6" s="274"/>
      <c r="S6" s="92"/>
      <c r="T6" s="94"/>
      <c r="U6" s="92"/>
      <c r="V6" s="275"/>
      <c r="W6" s="278"/>
      <c r="X6" s="278"/>
      <c r="Y6" s="280"/>
    </row>
    <row r="7" spans="1:25" s="287" customFormat="1" ht="39" customHeight="1">
      <c r="A7" s="281"/>
      <c r="B7" s="282"/>
      <c r="C7" s="270"/>
      <c r="D7" s="283"/>
      <c r="E7" s="283"/>
      <c r="F7" s="283"/>
      <c r="G7" s="284"/>
      <c r="H7" s="285" t="s">
        <v>503</v>
      </c>
      <c r="I7" s="285" t="s">
        <v>504</v>
      </c>
      <c r="J7" s="285" t="s">
        <v>505</v>
      </c>
      <c r="K7" s="285" t="s">
        <v>506</v>
      </c>
      <c r="L7" s="285" t="s">
        <v>67</v>
      </c>
      <c r="M7" s="284"/>
      <c r="N7" s="285" t="s">
        <v>507</v>
      </c>
      <c r="O7" s="285" t="s">
        <v>508</v>
      </c>
      <c r="P7" s="285" t="s">
        <v>509</v>
      </c>
      <c r="Q7" s="284"/>
      <c r="R7" s="285" t="s">
        <v>510</v>
      </c>
      <c r="S7" s="285" t="s">
        <v>511</v>
      </c>
      <c r="T7" s="285" t="s">
        <v>512</v>
      </c>
      <c r="U7" s="285" t="s">
        <v>513</v>
      </c>
      <c r="V7" s="286" t="s">
        <v>67</v>
      </c>
      <c r="W7" s="283"/>
      <c r="X7" s="283"/>
      <c r="Y7" s="283"/>
    </row>
    <row r="8" spans="1:25" s="287" customFormat="1" ht="30" customHeight="1">
      <c r="A8" s="288"/>
      <c r="B8" s="289" t="s">
        <v>514</v>
      </c>
      <c r="C8" s="290">
        <f>D8+E8+F8+W8+X8+Y8</f>
        <v>1036</v>
      </c>
      <c r="D8" s="291">
        <v>7</v>
      </c>
      <c r="E8" s="291">
        <v>23</v>
      </c>
      <c r="F8" s="291">
        <f>G8+M8+Q8</f>
        <v>811</v>
      </c>
      <c r="G8" s="290">
        <f>SUM(H8:L8)</f>
        <v>98</v>
      </c>
      <c r="H8" s="292">
        <v>44</v>
      </c>
      <c r="I8" s="292">
        <v>7</v>
      </c>
      <c r="J8" s="292">
        <v>14</v>
      </c>
      <c r="K8" s="292">
        <v>15</v>
      </c>
      <c r="L8" s="292">
        <v>18</v>
      </c>
      <c r="M8" s="290">
        <f>SUM(N8:P8)</f>
        <v>245</v>
      </c>
      <c r="N8" s="292">
        <v>15</v>
      </c>
      <c r="O8" s="292">
        <v>28</v>
      </c>
      <c r="P8" s="292">
        <v>202</v>
      </c>
      <c r="Q8" s="290">
        <f>SUM(R8:V8)</f>
        <v>468</v>
      </c>
      <c r="R8" s="292">
        <v>113</v>
      </c>
      <c r="S8" s="292">
        <v>41</v>
      </c>
      <c r="T8" s="292">
        <v>0</v>
      </c>
      <c r="U8" s="292">
        <v>61</v>
      </c>
      <c r="V8" s="290">
        <v>253</v>
      </c>
      <c r="W8" s="291">
        <v>34</v>
      </c>
      <c r="X8" s="291">
        <v>7</v>
      </c>
      <c r="Y8" s="291">
        <v>154</v>
      </c>
    </row>
    <row r="9" spans="1:25" s="287" customFormat="1" ht="30" customHeight="1">
      <c r="A9" s="293"/>
      <c r="B9" s="294" t="s">
        <v>515</v>
      </c>
      <c r="C9" s="295">
        <f>D9+E9+F9+W9+X9+Y9</f>
        <v>861</v>
      </c>
      <c r="D9" s="296">
        <v>5</v>
      </c>
      <c r="E9" s="296">
        <v>11</v>
      </c>
      <c r="F9" s="296">
        <f>G9+M9+Q9</f>
        <v>694</v>
      </c>
      <c r="G9" s="295">
        <f>SUM(H9:L9)</f>
        <v>126</v>
      </c>
      <c r="H9" s="297">
        <v>45</v>
      </c>
      <c r="I9" s="297">
        <v>32</v>
      </c>
      <c r="J9" s="297">
        <v>9</v>
      </c>
      <c r="K9" s="297">
        <v>10</v>
      </c>
      <c r="L9" s="297">
        <v>30</v>
      </c>
      <c r="M9" s="295">
        <f>SUM(N9:P9)</f>
        <v>197</v>
      </c>
      <c r="N9" s="297">
        <v>30</v>
      </c>
      <c r="O9" s="297">
        <v>16</v>
      </c>
      <c r="P9" s="297">
        <v>151</v>
      </c>
      <c r="Q9" s="295">
        <f>SUM(R9:V9)</f>
        <v>371</v>
      </c>
      <c r="R9" s="297">
        <v>77</v>
      </c>
      <c r="S9" s="297">
        <v>17</v>
      </c>
      <c r="T9" s="297">
        <v>0</v>
      </c>
      <c r="U9" s="297">
        <v>69</v>
      </c>
      <c r="V9" s="295">
        <v>208</v>
      </c>
      <c r="W9" s="296">
        <v>19</v>
      </c>
      <c r="X9" s="296">
        <v>4</v>
      </c>
      <c r="Y9" s="296">
        <v>128</v>
      </c>
    </row>
    <row r="10" spans="1:25" s="287" customFormat="1" ht="30" customHeight="1">
      <c r="A10" s="293"/>
      <c r="B10" s="294" t="s">
        <v>516</v>
      </c>
      <c r="C10" s="295">
        <f>D10+E10+F10+W10+X10+Y10</f>
        <v>846</v>
      </c>
      <c r="D10" s="296">
        <v>13</v>
      </c>
      <c r="E10" s="296">
        <v>16</v>
      </c>
      <c r="F10" s="296">
        <f>G10+M10+Q10</f>
        <v>649</v>
      </c>
      <c r="G10" s="295">
        <f>SUM(H10:L10)</f>
        <v>123</v>
      </c>
      <c r="H10" s="297">
        <v>38</v>
      </c>
      <c r="I10" s="297">
        <v>7</v>
      </c>
      <c r="J10" s="297">
        <v>12</v>
      </c>
      <c r="K10" s="297">
        <v>51</v>
      </c>
      <c r="L10" s="297">
        <v>15</v>
      </c>
      <c r="M10" s="295">
        <f>SUM(N10:P10)</f>
        <v>179</v>
      </c>
      <c r="N10" s="297">
        <v>27</v>
      </c>
      <c r="O10" s="297">
        <v>13</v>
      </c>
      <c r="P10" s="297">
        <v>139</v>
      </c>
      <c r="Q10" s="295">
        <f>SUM(R10:V10)</f>
        <v>347</v>
      </c>
      <c r="R10" s="297">
        <v>86</v>
      </c>
      <c r="S10" s="297">
        <v>19</v>
      </c>
      <c r="T10" s="297">
        <v>3</v>
      </c>
      <c r="U10" s="297">
        <v>49</v>
      </c>
      <c r="V10" s="295">
        <v>190</v>
      </c>
      <c r="W10" s="296">
        <v>28</v>
      </c>
      <c r="X10" s="296">
        <v>3</v>
      </c>
      <c r="Y10" s="296">
        <v>137</v>
      </c>
    </row>
    <row r="11" spans="1:25" s="287" customFormat="1" ht="30" customHeight="1">
      <c r="A11" s="293"/>
      <c r="B11" s="294" t="s">
        <v>517</v>
      </c>
      <c r="C11" s="295">
        <f>D11+E11+F11+W11+X11+Y11</f>
        <v>842</v>
      </c>
      <c r="D11" s="296">
        <v>4</v>
      </c>
      <c r="E11" s="296">
        <v>20</v>
      </c>
      <c r="F11" s="296">
        <f>G11+M11+Q11</f>
        <v>632</v>
      </c>
      <c r="G11" s="295">
        <f>SUM(H11:L11)</f>
        <v>96</v>
      </c>
      <c r="H11" s="297">
        <v>25</v>
      </c>
      <c r="I11" s="297">
        <v>10</v>
      </c>
      <c r="J11" s="297">
        <v>14</v>
      </c>
      <c r="K11" s="297">
        <v>22</v>
      </c>
      <c r="L11" s="297">
        <v>25</v>
      </c>
      <c r="M11" s="295">
        <f>SUM(N11:P11)</f>
        <v>173</v>
      </c>
      <c r="N11" s="297">
        <v>21</v>
      </c>
      <c r="O11" s="297">
        <v>16</v>
      </c>
      <c r="P11" s="297">
        <v>136</v>
      </c>
      <c r="Q11" s="295">
        <f>SUM(R11:V11)</f>
        <v>363</v>
      </c>
      <c r="R11" s="297">
        <v>111</v>
      </c>
      <c r="S11" s="297">
        <v>3</v>
      </c>
      <c r="T11" s="297">
        <v>5</v>
      </c>
      <c r="U11" s="297">
        <v>39</v>
      </c>
      <c r="V11" s="295">
        <f>61+144</f>
        <v>205</v>
      </c>
      <c r="W11" s="296">
        <v>40</v>
      </c>
      <c r="X11" s="296">
        <v>3</v>
      </c>
      <c r="Y11" s="296">
        <v>143</v>
      </c>
    </row>
    <row r="12" spans="1:25" s="287" customFormat="1" ht="30" customHeight="1">
      <c r="A12" s="293"/>
      <c r="B12" s="298" t="s">
        <v>518</v>
      </c>
      <c r="C12" s="299">
        <f>D12+E12+F12+W12+X12+Y12</f>
        <v>814</v>
      </c>
      <c r="D12" s="296">
        <v>4</v>
      </c>
      <c r="E12" s="296">
        <v>18</v>
      </c>
      <c r="F12" s="296">
        <f>G12+M12+Q12</f>
        <v>631</v>
      </c>
      <c r="G12" s="295">
        <f>SUM(H12:L12)</f>
        <v>91</v>
      </c>
      <c r="H12" s="297">
        <v>40</v>
      </c>
      <c r="I12" s="297">
        <v>10</v>
      </c>
      <c r="J12" s="297">
        <v>8</v>
      </c>
      <c r="K12" s="297">
        <v>15</v>
      </c>
      <c r="L12" s="297">
        <v>18</v>
      </c>
      <c r="M12" s="295">
        <f>SUM(N12:P12)</f>
        <v>212</v>
      </c>
      <c r="N12" s="297">
        <v>54</v>
      </c>
      <c r="O12" s="297">
        <v>12</v>
      </c>
      <c r="P12" s="297">
        <v>146</v>
      </c>
      <c r="Q12" s="295">
        <f>SUM(R12:V12)</f>
        <v>328</v>
      </c>
      <c r="R12" s="297">
        <v>72</v>
      </c>
      <c r="S12" s="297">
        <v>12</v>
      </c>
      <c r="T12" s="297">
        <v>3</v>
      </c>
      <c r="U12" s="297">
        <v>36</v>
      </c>
      <c r="V12" s="295">
        <f>61+144</f>
        <v>205</v>
      </c>
      <c r="W12" s="296">
        <v>14</v>
      </c>
      <c r="X12" s="296">
        <v>4</v>
      </c>
      <c r="Y12" s="296">
        <v>143</v>
      </c>
    </row>
    <row r="13" spans="1:25" s="287" customFormat="1" ht="39" customHeight="1">
      <c r="A13" s="293"/>
      <c r="B13" s="294" t="s">
        <v>519</v>
      </c>
      <c r="C13" s="299">
        <v>733</v>
      </c>
      <c r="D13" s="296">
        <v>6</v>
      </c>
      <c r="E13" s="296">
        <v>27</v>
      </c>
      <c r="F13" s="296">
        <v>579</v>
      </c>
      <c r="G13" s="295">
        <v>68</v>
      </c>
      <c r="H13" s="297">
        <v>41</v>
      </c>
      <c r="I13" s="297">
        <v>9</v>
      </c>
      <c r="J13" s="297">
        <v>6</v>
      </c>
      <c r="K13" s="297">
        <v>4</v>
      </c>
      <c r="L13" s="297">
        <v>8</v>
      </c>
      <c r="M13" s="295">
        <v>142</v>
      </c>
      <c r="N13" s="297">
        <v>35</v>
      </c>
      <c r="O13" s="297">
        <v>15</v>
      </c>
      <c r="P13" s="297">
        <v>92</v>
      </c>
      <c r="Q13" s="295">
        <v>369</v>
      </c>
      <c r="R13" s="297">
        <v>118</v>
      </c>
      <c r="S13" s="297">
        <v>9</v>
      </c>
      <c r="T13" s="297">
        <v>2</v>
      </c>
      <c r="U13" s="297">
        <v>27</v>
      </c>
      <c r="V13" s="295">
        <v>213</v>
      </c>
      <c r="W13" s="296">
        <v>13</v>
      </c>
      <c r="X13" s="296">
        <v>3</v>
      </c>
      <c r="Y13" s="296">
        <v>105</v>
      </c>
    </row>
    <row r="14" spans="1:25" s="287" customFormat="1" ht="30" customHeight="1">
      <c r="A14" s="281"/>
      <c r="B14" s="300" t="s">
        <v>520</v>
      </c>
      <c r="C14" s="301">
        <v>648</v>
      </c>
      <c r="D14" s="302">
        <v>2</v>
      </c>
      <c r="E14" s="302">
        <v>26</v>
      </c>
      <c r="F14" s="302">
        <v>479</v>
      </c>
      <c r="G14" s="303">
        <v>72</v>
      </c>
      <c r="H14" s="304">
        <v>46</v>
      </c>
      <c r="I14" s="304">
        <v>0</v>
      </c>
      <c r="J14" s="304">
        <v>6</v>
      </c>
      <c r="K14" s="304">
        <v>8</v>
      </c>
      <c r="L14" s="304">
        <v>12</v>
      </c>
      <c r="M14" s="303">
        <v>136</v>
      </c>
      <c r="N14" s="304">
        <v>8</v>
      </c>
      <c r="O14" s="304">
        <v>17</v>
      </c>
      <c r="P14" s="304">
        <v>111</v>
      </c>
      <c r="Q14" s="303">
        <v>271</v>
      </c>
      <c r="R14" s="304">
        <v>47</v>
      </c>
      <c r="S14" s="304">
        <v>3</v>
      </c>
      <c r="T14" s="304">
        <v>4</v>
      </c>
      <c r="U14" s="304">
        <v>19</v>
      </c>
      <c r="V14" s="303">
        <f>Q14-R14-S14-T14-U14</f>
        <v>198</v>
      </c>
      <c r="W14" s="302">
        <v>25</v>
      </c>
      <c r="X14" s="302">
        <v>0</v>
      </c>
      <c r="Y14" s="302">
        <v>116</v>
      </c>
    </row>
    <row r="15" spans="2:25" s="287" customFormat="1" ht="18.75">
      <c r="B15" s="305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7"/>
      <c r="W15" s="306"/>
      <c r="X15" s="306"/>
      <c r="Y15" s="307" t="s">
        <v>521</v>
      </c>
    </row>
    <row r="16" s="287" customFormat="1" ht="18.75">
      <c r="B16" s="308"/>
    </row>
    <row r="17" s="287" customFormat="1" ht="18.75">
      <c r="B17" s="308"/>
    </row>
    <row r="27" ht="18.75">
      <c r="S27" s="311"/>
    </row>
  </sheetData>
  <sheetProtection/>
  <mergeCells count="10">
    <mergeCell ref="Y5:Y7"/>
    <mergeCell ref="G6:G7"/>
    <mergeCell ref="M6:M7"/>
    <mergeCell ref="Q6:Q7"/>
    <mergeCell ref="C5:C7"/>
    <mergeCell ref="D5:D7"/>
    <mergeCell ref="E5:E7"/>
    <mergeCell ref="F5:F7"/>
    <mergeCell ref="W5:W7"/>
    <mergeCell ref="X5:X7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1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view="pageBreakPreview" zoomScale="60" zoomScalePageLayoutView="0" workbookViewId="0" topLeftCell="A1">
      <selection activeCell="D1" sqref="D1"/>
    </sheetView>
  </sheetViews>
  <sheetFormatPr defaultColWidth="7.08203125" defaultRowHeight="18"/>
  <cols>
    <col min="1" max="1" width="1.58203125" style="46" customWidth="1"/>
    <col min="2" max="2" width="12.66015625" style="46" customWidth="1"/>
    <col min="3" max="3" width="7.08203125" style="46" customWidth="1"/>
    <col min="4" max="4" width="7.91015625" style="46" customWidth="1"/>
    <col min="5" max="32" width="7.08203125" style="46" customWidth="1"/>
    <col min="33" max="33" width="2.66015625" style="46" customWidth="1"/>
    <col min="34" max="16384" width="7.08203125" style="46" customWidth="1"/>
  </cols>
  <sheetData>
    <row r="1" ht="18" customHeight="1">
      <c r="A1" s="46" t="s">
        <v>54</v>
      </c>
    </row>
    <row r="2" ht="24" customHeight="1">
      <c r="C2" s="46" t="s">
        <v>55</v>
      </c>
    </row>
    <row r="3" ht="24" customHeight="1">
      <c r="AD3" s="46" t="s">
        <v>56</v>
      </c>
    </row>
    <row r="4" spans="1:33" ht="24" customHeight="1">
      <c r="A4" s="47"/>
      <c r="B4" s="48" t="s">
        <v>57</v>
      </c>
      <c r="C4" s="49" t="s">
        <v>58</v>
      </c>
      <c r="D4" s="49"/>
      <c r="E4" s="49"/>
      <c r="F4" s="49" t="s">
        <v>59</v>
      </c>
      <c r="G4" s="49"/>
      <c r="H4" s="49"/>
      <c r="I4" s="49" t="s">
        <v>60</v>
      </c>
      <c r="J4" s="49"/>
      <c r="K4" s="49"/>
      <c r="L4" s="49" t="s">
        <v>61</v>
      </c>
      <c r="M4" s="49"/>
      <c r="N4" s="49"/>
      <c r="O4" s="49" t="s">
        <v>62</v>
      </c>
      <c r="P4" s="49"/>
      <c r="Q4" s="49"/>
      <c r="R4" s="49" t="s">
        <v>63</v>
      </c>
      <c r="S4" s="49"/>
      <c r="T4" s="49"/>
      <c r="U4" s="49" t="s">
        <v>64</v>
      </c>
      <c r="V4" s="49"/>
      <c r="W4" s="49"/>
      <c r="X4" s="49" t="s">
        <v>65</v>
      </c>
      <c r="Y4" s="49"/>
      <c r="Z4" s="49"/>
      <c r="AA4" s="49" t="s">
        <v>66</v>
      </c>
      <c r="AB4" s="49"/>
      <c r="AC4" s="49"/>
      <c r="AD4" s="49" t="s">
        <v>67</v>
      </c>
      <c r="AE4" s="49"/>
      <c r="AF4" s="50"/>
      <c r="AG4" s="51"/>
    </row>
    <row r="5" spans="1:33" ht="24" customHeight="1">
      <c r="A5" s="52"/>
      <c r="B5" s="52"/>
      <c r="C5" s="53" t="s">
        <v>68</v>
      </c>
      <c r="D5" s="53" t="s">
        <v>69</v>
      </c>
      <c r="E5" s="53" t="s">
        <v>70</v>
      </c>
      <c r="F5" s="53" t="s">
        <v>68</v>
      </c>
      <c r="G5" s="53" t="s">
        <v>69</v>
      </c>
      <c r="H5" s="53" t="s">
        <v>70</v>
      </c>
      <c r="I5" s="53" t="s">
        <v>68</v>
      </c>
      <c r="J5" s="53" t="s">
        <v>69</v>
      </c>
      <c r="K5" s="53" t="s">
        <v>70</v>
      </c>
      <c r="L5" s="53" t="s">
        <v>68</v>
      </c>
      <c r="M5" s="53" t="s">
        <v>69</v>
      </c>
      <c r="N5" s="53" t="s">
        <v>70</v>
      </c>
      <c r="O5" s="53" t="s">
        <v>68</v>
      </c>
      <c r="P5" s="53" t="s">
        <v>69</v>
      </c>
      <c r="Q5" s="53" t="s">
        <v>70</v>
      </c>
      <c r="R5" s="53" t="s">
        <v>68</v>
      </c>
      <c r="S5" s="53" t="s">
        <v>69</v>
      </c>
      <c r="T5" s="53" t="s">
        <v>70</v>
      </c>
      <c r="U5" s="53" t="s">
        <v>68</v>
      </c>
      <c r="V5" s="53" t="s">
        <v>69</v>
      </c>
      <c r="W5" s="53" t="s">
        <v>70</v>
      </c>
      <c r="X5" s="53" t="s">
        <v>68</v>
      </c>
      <c r="Y5" s="53" t="s">
        <v>69</v>
      </c>
      <c r="Z5" s="53" t="s">
        <v>70</v>
      </c>
      <c r="AA5" s="53" t="s">
        <v>68</v>
      </c>
      <c r="AB5" s="53" t="s">
        <v>69</v>
      </c>
      <c r="AC5" s="53" t="s">
        <v>70</v>
      </c>
      <c r="AD5" s="53" t="s">
        <v>68</v>
      </c>
      <c r="AE5" s="53" t="s">
        <v>69</v>
      </c>
      <c r="AF5" s="54" t="s">
        <v>70</v>
      </c>
      <c r="AG5" s="51"/>
    </row>
    <row r="6" spans="2:32" ht="23.25" customHeight="1">
      <c r="B6" s="55" t="s">
        <v>71</v>
      </c>
      <c r="C6" s="56">
        <v>391</v>
      </c>
      <c r="D6" s="57">
        <v>22</v>
      </c>
      <c r="E6" s="57">
        <v>527</v>
      </c>
      <c r="F6" s="46">
        <v>36</v>
      </c>
      <c r="G6" s="46">
        <v>1</v>
      </c>
      <c r="H6" s="46">
        <v>41</v>
      </c>
      <c r="I6" s="46">
        <v>95</v>
      </c>
      <c r="J6" s="46">
        <v>12</v>
      </c>
      <c r="K6" s="46">
        <v>164</v>
      </c>
      <c r="L6" s="46">
        <v>50</v>
      </c>
      <c r="M6" s="58" t="s">
        <v>72</v>
      </c>
      <c r="N6" s="46">
        <v>74</v>
      </c>
      <c r="O6" s="58" t="s">
        <v>73</v>
      </c>
      <c r="P6" s="58" t="s">
        <v>73</v>
      </c>
      <c r="Q6" s="58" t="s">
        <v>73</v>
      </c>
      <c r="R6" s="58" t="s">
        <v>73</v>
      </c>
      <c r="S6" s="58" t="s">
        <v>73</v>
      </c>
      <c r="T6" s="58" t="s">
        <v>73</v>
      </c>
      <c r="U6" s="46">
        <v>51</v>
      </c>
      <c r="V6" s="46">
        <v>3</v>
      </c>
      <c r="W6" s="46">
        <v>68</v>
      </c>
      <c r="X6" s="46">
        <v>80</v>
      </c>
      <c r="Y6" s="46">
        <v>1</v>
      </c>
      <c r="Z6" s="46">
        <v>93</v>
      </c>
      <c r="AA6" s="46">
        <v>74</v>
      </c>
      <c r="AB6" s="46">
        <v>2</v>
      </c>
      <c r="AC6" s="46">
        <v>83</v>
      </c>
      <c r="AD6" s="46">
        <v>5</v>
      </c>
      <c r="AE6" s="46">
        <v>3</v>
      </c>
      <c r="AF6" s="46">
        <v>4</v>
      </c>
    </row>
    <row r="7" spans="2:32" ht="23.25" customHeight="1">
      <c r="B7" s="55" t="s">
        <v>74</v>
      </c>
      <c r="C7" s="56">
        <v>247</v>
      </c>
      <c r="D7" s="57">
        <v>7</v>
      </c>
      <c r="E7" s="57">
        <v>345</v>
      </c>
      <c r="F7" s="46">
        <v>27</v>
      </c>
      <c r="G7" s="58" t="s">
        <v>72</v>
      </c>
      <c r="H7" s="46">
        <v>32</v>
      </c>
      <c r="I7" s="46">
        <v>56</v>
      </c>
      <c r="J7" s="46">
        <v>3</v>
      </c>
      <c r="K7" s="46">
        <v>91</v>
      </c>
      <c r="L7" s="46">
        <v>26</v>
      </c>
      <c r="M7" s="46">
        <v>1</v>
      </c>
      <c r="N7" s="46">
        <v>39</v>
      </c>
      <c r="O7" s="58" t="s">
        <v>73</v>
      </c>
      <c r="P7" s="58" t="s">
        <v>73</v>
      </c>
      <c r="Q7" s="58" t="s">
        <v>73</v>
      </c>
      <c r="R7" s="58" t="s">
        <v>73</v>
      </c>
      <c r="S7" s="58" t="s">
        <v>73</v>
      </c>
      <c r="T7" s="58" t="s">
        <v>73</v>
      </c>
      <c r="U7" s="46">
        <v>26</v>
      </c>
      <c r="V7" s="58" t="s">
        <v>72</v>
      </c>
      <c r="W7" s="46">
        <v>33</v>
      </c>
      <c r="X7" s="46">
        <v>38</v>
      </c>
      <c r="Y7" s="58" t="s">
        <v>72</v>
      </c>
      <c r="Z7" s="46">
        <v>52</v>
      </c>
      <c r="AA7" s="46">
        <v>72</v>
      </c>
      <c r="AB7" s="46">
        <v>1</v>
      </c>
      <c r="AC7" s="46">
        <v>95</v>
      </c>
      <c r="AD7" s="46">
        <v>2</v>
      </c>
      <c r="AE7" s="46">
        <v>2</v>
      </c>
      <c r="AF7" s="46">
        <v>3</v>
      </c>
    </row>
    <row r="8" spans="2:32" ht="23.25" customHeight="1">
      <c r="B8" s="55" t="s">
        <v>75</v>
      </c>
      <c r="C8" s="56">
        <v>350</v>
      </c>
      <c r="D8" s="57">
        <v>11</v>
      </c>
      <c r="E8" s="57">
        <v>483</v>
      </c>
      <c r="F8" s="46">
        <v>23</v>
      </c>
      <c r="G8" s="58" t="s">
        <v>72</v>
      </c>
      <c r="H8" s="46">
        <v>31</v>
      </c>
      <c r="I8" s="46">
        <v>96</v>
      </c>
      <c r="J8" s="46">
        <v>5</v>
      </c>
      <c r="K8" s="46">
        <v>163</v>
      </c>
      <c r="L8" s="46">
        <v>34</v>
      </c>
      <c r="M8" s="58" t="s">
        <v>72</v>
      </c>
      <c r="N8" s="46">
        <v>44</v>
      </c>
      <c r="O8" s="58" t="s">
        <v>73</v>
      </c>
      <c r="P8" s="58" t="s">
        <v>73</v>
      </c>
      <c r="Q8" s="58" t="s">
        <v>73</v>
      </c>
      <c r="R8" s="46">
        <v>16</v>
      </c>
      <c r="S8" s="46">
        <v>1</v>
      </c>
      <c r="T8" s="46">
        <v>20</v>
      </c>
      <c r="U8" s="46">
        <v>37</v>
      </c>
      <c r="V8" s="46">
        <v>4</v>
      </c>
      <c r="W8" s="46">
        <v>44</v>
      </c>
      <c r="X8" s="46">
        <v>32</v>
      </c>
      <c r="Y8" s="58" t="s">
        <v>72</v>
      </c>
      <c r="Z8" s="46">
        <v>41</v>
      </c>
      <c r="AA8" s="46">
        <v>112</v>
      </c>
      <c r="AB8" s="46">
        <v>1</v>
      </c>
      <c r="AC8" s="46">
        <v>140</v>
      </c>
      <c r="AD8" s="58" t="s">
        <v>72</v>
      </c>
      <c r="AE8" s="58" t="s">
        <v>72</v>
      </c>
      <c r="AF8" s="58" t="s">
        <v>72</v>
      </c>
    </row>
    <row r="9" spans="2:32" ht="23.25" customHeight="1">
      <c r="B9" s="55" t="s">
        <v>76</v>
      </c>
      <c r="C9" s="56">
        <v>375</v>
      </c>
      <c r="D9" s="57">
        <v>13</v>
      </c>
      <c r="E9" s="57">
        <v>494</v>
      </c>
      <c r="F9" s="46">
        <v>35</v>
      </c>
      <c r="G9" s="46">
        <v>1</v>
      </c>
      <c r="H9" s="46">
        <v>43</v>
      </c>
      <c r="I9" s="46">
        <v>74</v>
      </c>
      <c r="J9" s="46">
        <v>4</v>
      </c>
      <c r="K9" s="46">
        <v>110</v>
      </c>
      <c r="L9" s="46">
        <v>47</v>
      </c>
      <c r="M9" s="46">
        <v>2</v>
      </c>
      <c r="N9" s="46">
        <v>73</v>
      </c>
      <c r="O9" s="58" t="s">
        <v>73</v>
      </c>
      <c r="P9" s="58" t="s">
        <v>73</v>
      </c>
      <c r="Q9" s="58" t="s">
        <v>73</v>
      </c>
      <c r="R9" s="46">
        <v>15</v>
      </c>
      <c r="S9" s="58" t="s">
        <v>72</v>
      </c>
      <c r="T9" s="46">
        <v>19</v>
      </c>
      <c r="U9" s="46">
        <v>40</v>
      </c>
      <c r="V9" s="46">
        <v>2</v>
      </c>
      <c r="W9" s="46">
        <v>52</v>
      </c>
      <c r="X9" s="46">
        <v>38</v>
      </c>
      <c r="Y9" s="58" t="s">
        <v>72</v>
      </c>
      <c r="Z9" s="46">
        <v>48</v>
      </c>
      <c r="AA9" s="46">
        <v>126</v>
      </c>
      <c r="AB9" s="46">
        <v>4</v>
      </c>
      <c r="AC9" s="46">
        <v>149</v>
      </c>
      <c r="AD9" s="58" t="s">
        <v>72</v>
      </c>
      <c r="AE9" s="58" t="s">
        <v>72</v>
      </c>
      <c r="AF9" s="58" t="s">
        <v>72</v>
      </c>
    </row>
    <row r="10" spans="2:32" ht="23.25" customHeight="1">
      <c r="B10" s="55" t="s">
        <v>77</v>
      </c>
      <c r="C10" s="56">
        <v>479</v>
      </c>
      <c r="D10" s="57">
        <v>11</v>
      </c>
      <c r="E10" s="57">
        <v>627</v>
      </c>
      <c r="F10" s="46">
        <v>48</v>
      </c>
      <c r="G10" s="46">
        <v>2</v>
      </c>
      <c r="H10" s="46">
        <v>59</v>
      </c>
      <c r="I10" s="46">
        <v>107</v>
      </c>
      <c r="J10" s="46">
        <v>5</v>
      </c>
      <c r="K10" s="46">
        <v>162</v>
      </c>
      <c r="L10" s="46">
        <v>47</v>
      </c>
      <c r="M10" s="58" t="s">
        <v>72</v>
      </c>
      <c r="N10" s="46">
        <v>62</v>
      </c>
      <c r="O10" s="58" t="s">
        <v>73</v>
      </c>
      <c r="P10" s="58" t="s">
        <v>73</v>
      </c>
      <c r="Q10" s="58" t="s">
        <v>73</v>
      </c>
      <c r="R10" s="46">
        <v>26</v>
      </c>
      <c r="S10" s="58" t="s">
        <v>72</v>
      </c>
      <c r="T10" s="46">
        <v>33</v>
      </c>
      <c r="U10" s="46">
        <v>51</v>
      </c>
      <c r="V10" s="46">
        <v>1</v>
      </c>
      <c r="W10" s="46">
        <v>57</v>
      </c>
      <c r="X10" s="46">
        <v>40</v>
      </c>
      <c r="Y10" s="46">
        <v>1</v>
      </c>
      <c r="Z10" s="46">
        <v>48</v>
      </c>
      <c r="AA10" s="46">
        <v>156</v>
      </c>
      <c r="AB10" s="46">
        <v>2</v>
      </c>
      <c r="AC10" s="46">
        <v>202</v>
      </c>
      <c r="AD10" s="46">
        <v>4</v>
      </c>
      <c r="AE10" s="58" t="s">
        <v>72</v>
      </c>
      <c r="AF10" s="46">
        <v>4</v>
      </c>
    </row>
    <row r="11" spans="1:33" ht="32.25" customHeight="1">
      <c r="A11" s="57"/>
      <c r="B11" s="55" t="s">
        <v>78</v>
      </c>
      <c r="C11" s="56">
        <v>577</v>
      </c>
      <c r="D11" s="57">
        <v>7</v>
      </c>
      <c r="E11" s="57">
        <v>821</v>
      </c>
      <c r="F11" s="57">
        <v>47</v>
      </c>
      <c r="G11" s="58" t="s">
        <v>72</v>
      </c>
      <c r="H11" s="57">
        <v>72</v>
      </c>
      <c r="I11" s="59">
        <v>116</v>
      </c>
      <c r="J11" s="57">
        <v>3</v>
      </c>
      <c r="K11" s="57">
        <v>187</v>
      </c>
      <c r="L11" s="57">
        <v>79</v>
      </c>
      <c r="M11" s="58" t="s">
        <v>72</v>
      </c>
      <c r="N11" s="57">
        <v>114</v>
      </c>
      <c r="O11" s="57">
        <v>9</v>
      </c>
      <c r="P11" s="58" t="s">
        <v>72</v>
      </c>
      <c r="Q11" s="57">
        <v>13</v>
      </c>
      <c r="R11" s="57">
        <v>29</v>
      </c>
      <c r="S11" s="58" t="s">
        <v>72</v>
      </c>
      <c r="T11" s="57">
        <v>34</v>
      </c>
      <c r="U11" s="57">
        <v>70</v>
      </c>
      <c r="V11" s="57">
        <v>3</v>
      </c>
      <c r="W11" s="57">
        <v>97</v>
      </c>
      <c r="X11" s="57">
        <v>46</v>
      </c>
      <c r="Y11" s="58" t="s">
        <v>72</v>
      </c>
      <c r="Z11" s="57">
        <v>68</v>
      </c>
      <c r="AA11" s="57">
        <v>173</v>
      </c>
      <c r="AB11" s="57">
        <v>1</v>
      </c>
      <c r="AC11" s="57">
        <v>209</v>
      </c>
      <c r="AD11" s="57">
        <v>8</v>
      </c>
      <c r="AE11" s="58" t="s">
        <v>72</v>
      </c>
      <c r="AF11" s="57">
        <v>27</v>
      </c>
      <c r="AG11" s="57"/>
    </row>
    <row r="12" spans="1:33" ht="22.5" customHeight="1">
      <c r="A12" s="57"/>
      <c r="B12" s="60" t="s">
        <v>79</v>
      </c>
      <c r="C12" s="57">
        <v>562</v>
      </c>
      <c r="D12" s="57">
        <v>14</v>
      </c>
      <c r="E12" s="57">
        <v>774</v>
      </c>
      <c r="F12" s="57">
        <v>45</v>
      </c>
      <c r="G12" s="57">
        <v>1</v>
      </c>
      <c r="H12" s="57">
        <v>65</v>
      </c>
      <c r="I12" s="59">
        <v>100</v>
      </c>
      <c r="J12" s="57">
        <v>3</v>
      </c>
      <c r="K12" s="57">
        <v>143</v>
      </c>
      <c r="L12" s="57">
        <v>60</v>
      </c>
      <c r="M12" s="57">
        <v>1</v>
      </c>
      <c r="N12" s="57">
        <v>85</v>
      </c>
      <c r="O12" s="57">
        <v>5</v>
      </c>
      <c r="P12" s="58" t="s">
        <v>72</v>
      </c>
      <c r="Q12" s="57">
        <v>7</v>
      </c>
      <c r="R12" s="57">
        <v>28</v>
      </c>
      <c r="S12" s="57">
        <v>1</v>
      </c>
      <c r="T12" s="57">
        <v>37</v>
      </c>
      <c r="U12" s="57">
        <v>61</v>
      </c>
      <c r="V12" s="57">
        <v>4</v>
      </c>
      <c r="W12" s="57">
        <v>97</v>
      </c>
      <c r="X12" s="57">
        <v>53</v>
      </c>
      <c r="Y12" s="58">
        <v>1</v>
      </c>
      <c r="Z12" s="57">
        <v>70</v>
      </c>
      <c r="AA12" s="57">
        <v>198</v>
      </c>
      <c r="AB12" s="57">
        <v>3</v>
      </c>
      <c r="AC12" s="57">
        <v>255</v>
      </c>
      <c r="AD12" s="57">
        <v>12</v>
      </c>
      <c r="AE12" s="58" t="s">
        <v>72</v>
      </c>
      <c r="AF12" s="57">
        <v>15</v>
      </c>
      <c r="AG12" s="57"/>
    </row>
    <row r="13" spans="1:33" ht="23.25" customHeight="1">
      <c r="A13" s="57"/>
      <c r="B13" s="60" t="s">
        <v>80</v>
      </c>
      <c r="C13" s="57">
        <v>548</v>
      </c>
      <c r="D13" s="57">
        <v>6</v>
      </c>
      <c r="E13" s="57">
        <v>772</v>
      </c>
      <c r="F13" s="57">
        <v>43</v>
      </c>
      <c r="G13" s="61" t="s">
        <v>72</v>
      </c>
      <c r="H13" s="57">
        <v>57</v>
      </c>
      <c r="I13" s="59">
        <v>88</v>
      </c>
      <c r="J13" s="57">
        <v>3</v>
      </c>
      <c r="K13" s="57">
        <v>128</v>
      </c>
      <c r="L13" s="57">
        <v>50</v>
      </c>
      <c r="M13" s="57">
        <v>1</v>
      </c>
      <c r="N13" s="57">
        <v>64</v>
      </c>
      <c r="O13" s="57">
        <v>1</v>
      </c>
      <c r="P13" s="61" t="s">
        <v>72</v>
      </c>
      <c r="Q13" s="57">
        <v>1</v>
      </c>
      <c r="R13" s="57">
        <v>28</v>
      </c>
      <c r="S13" s="57">
        <v>1</v>
      </c>
      <c r="T13" s="57">
        <v>36</v>
      </c>
      <c r="U13" s="57">
        <v>45</v>
      </c>
      <c r="V13" s="57">
        <v>1</v>
      </c>
      <c r="W13" s="57">
        <v>74</v>
      </c>
      <c r="X13" s="57">
        <v>58</v>
      </c>
      <c r="Y13" s="57">
        <v>1</v>
      </c>
      <c r="Z13" s="57">
        <v>73</v>
      </c>
      <c r="AA13" s="57">
        <v>220</v>
      </c>
      <c r="AB13" s="57">
        <v>3</v>
      </c>
      <c r="AC13" s="57">
        <v>321</v>
      </c>
      <c r="AD13" s="57">
        <v>15</v>
      </c>
      <c r="AE13" s="61" t="s">
        <v>72</v>
      </c>
      <c r="AF13" s="57">
        <v>18</v>
      </c>
      <c r="AG13" s="57"/>
    </row>
    <row r="14" spans="1:33" ht="23.25" customHeight="1">
      <c r="A14" s="57"/>
      <c r="B14" s="60" t="s">
        <v>81</v>
      </c>
      <c r="C14" s="57">
        <v>549</v>
      </c>
      <c r="D14" s="57">
        <v>13</v>
      </c>
      <c r="E14" s="57">
        <v>781</v>
      </c>
      <c r="F14" s="57">
        <v>48</v>
      </c>
      <c r="G14" s="61">
        <v>1</v>
      </c>
      <c r="H14" s="57">
        <v>73</v>
      </c>
      <c r="I14" s="59">
        <v>98</v>
      </c>
      <c r="J14" s="57">
        <v>4</v>
      </c>
      <c r="K14" s="57">
        <v>167</v>
      </c>
      <c r="L14" s="57">
        <v>62</v>
      </c>
      <c r="M14" s="61" t="s">
        <v>72</v>
      </c>
      <c r="N14" s="57">
        <v>76</v>
      </c>
      <c r="O14" s="57">
        <v>2</v>
      </c>
      <c r="P14" s="61" t="s">
        <v>72</v>
      </c>
      <c r="Q14" s="57">
        <v>3</v>
      </c>
      <c r="R14" s="57">
        <v>32</v>
      </c>
      <c r="S14" s="57">
        <v>2</v>
      </c>
      <c r="T14" s="57">
        <v>56</v>
      </c>
      <c r="U14" s="57">
        <v>52</v>
      </c>
      <c r="V14" s="57">
        <v>2</v>
      </c>
      <c r="W14" s="57">
        <v>65</v>
      </c>
      <c r="X14" s="57">
        <v>52</v>
      </c>
      <c r="Y14" s="61" t="s">
        <v>72</v>
      </c>
      <c r="Z14" s="57">
        <v>76</v>
      </c>
      <c r="AA14" s="57">
        <v>189</v>
      </c>
      <c r="AB14" s="57">
        <v>4</v>
      </c>
      <c r="AC14" s="57">
        <v>245</v>
      </c>
      <c r="AD14" s="57">
        <v>14</v>
      </c>
      <c r="AE14" s="61" t="s">
        <v>72</v>
      </c>
      <c r="AF14" s="57">
        <v>20</v>
      </c>
      <c r="AG14" s="57"/>
    </row>
    <row r="15" spans="1:33" ht="23.25" customHeight="1">
      <c r="A15" s="57"/>
      <c r="B15" s="60" t="s">
        <v>82</v>
      </c>
      <c r="C15" s="57">
        <v>622</v>
      </c>
      <c r="D15" s="57">
        <v>14</v>
      </c>
      <c r="E15" s="57">
        <v>871</v>
      </c>
      <c r="F15" s="57">
        <v>55</v>
      </c>
      <c r="G15" s="61">
        <v>6</v>
      </c>
      <c r="H15" s="57">
        <v>66</v>
      </c>
      <c r="I15" s="59">
        <v>122</v>
      </c>
      <c r="J15" s="57">
        <v>2</v>
      </c>
      <c r="K15" s="57">
        <v>209</v>
      </c>
      <c r="L15" s="57">
        <v>72</v>
      </c>
      <c r="M15" s="61">
        <v>2</v>
      </c>
      <c r="N15" s="57">
        <v>107</v>
      </c>
      <c r="O15" s="57">
        <v>2</v>
      </c>
      <c r="P15" s="61" t="s">
        <v>83</v>
      </c>
      <c r="Q15" s="57">
        <v>2</v>
      </c>
      <c r="R15" s="57">
        <v>28</v>
      </c>
      <c r="S15" s="61" t="s">
        <v>83</v>
      </c>
      <c r="T15" s="57">
        <v>42</v>
      </c>
      <c r="U15" s="57">
        <v>57</v>
      </c>
      <c r="V15" s="61" t="s">
        <v>83</v>
      </c>
      <c r="W15" s="57">
        <v>77</v>
      </c>
      <c r="X15" s="57">
        <v>60</v>
      </c>
      <c r="Y15" s="61">
        <v>2</v>
      </c>
      <c r="Z15" s="57">
        <v>79</v>
      </c>
      <c r="AA15" s="57">
        <v>213</v>
      </c>
      <c r="AB15" s="57">
        <v>2</v>
      </c>
      <c r="AC15" s="57">
        <v>274</v>
      </c>
      <c r="AD15" s="57">
        <v>13</v>
      </c>
      <c r="AE15" s="61" t="s">
        <v>83</v>
      </c>
      <c r="AF15" s="57">
        <v>15</v>
      </c>
      <c r="AG15" s="57"/>
    </row>
    <row r="16" spans="1:33" ht="32.25" customHeight="1">
      <c r="A16" s="57"/>
      <c r="B16" s="60" t="s">
        <v>35</v>
      </c>
      <c r="C16" s="57">
        <v>598</v>
      </c>
      <c r="D16" s="57">
        <v>7</v>
      </c>
      <c r="E16" s="57">
        <v>825</v>
      </c>
      <c r="F16" s="57">
        <v>62</v>
      </c>
      <c r="G16" s="61">
        <v>1</v>
      </c>
      <c r="H16" s="57">
        <v>79</v>
      </c>
      <c r="I16" s="59">
        <v>100</v>
      </c>
      <c r="J16" s="57">
        <v>2</v>
      </c>
      <c r="K16" s="57">
        <v>155</v>
      </c>
      <c r="L16" s="57">
        <v>56</v>
      </c>
      <c r="M16" s="61" t="s">
        <v>83</v>
      </c>
      <c r="N16" s="57">
        <v>83</v>
      </c>
      <c r="O16" s="57">
        <v>2</v>
      </c>
      <c r="P16" s="61" t="s">
        <v>83</v>
      </c>
      <c r="Q16" s="57">
        <v>3</v>
      </c>
      <c r="R16" s="57">
        <v>31</v>
      </c>
      <c r="S16" s="61">
        <v>1</v>
      </c>
      <c r="T16" s="57">
        <v>46</v>
      </c>
      <c r="U16" s="57">
        <v>59</v>
      </c>
      <c r="V16" s="61">
        <v>1</v>
      </c>
      <c r="W16" s="57">
        <v>85</v>
      </c>
      <c r="X16" s="57">
        <v>53</v>
      </c>
      <c r="Y16" s="61" t="s">
        <v>83</v>
      </c>
      <c r="Z16" s="57">
        <v>62</v>
      </c>
      <c r="AA16" s="57">
        <v>220</v>
      </c>
      <c r="AB16" s="57">
        <v>2</v>
      </c>
      <c r="AC16" s="57">
        <v>295</v>
      </c>
      <c r="AD16" s="57">
        <v>15</v>
      </c>
      <c r="AE16" s="61" t="s">
        <v>83</v>
      </c>
      <c r="AF16" s="57">
        <v>17</v>
      </c>
      <c r="AG16" s="57"/>
    </row>
    <row r="17" spans="1:33" ht="23.25" customHeight="1">
      <c r="A17" s="57"/>
      <c r="B17" s="60" t="s">
        <v>84</v>
      </c>
      <c r="C17" s="56">
        <v>566</v>
      </c>
      <c r="D17" s="57">
        <v>11</v>
      </c>
      <c r="E17" s="57">
        <v>758</v>
      </c>
      <c r="F17" s="57">
        <v>47</v>
      </c>
      <c r="G17" s="61" t="s">
        <v>72</v>
      </c>
      <c r="H17" s="57">
        <v>63</v>
      </c>
      <c r="I17" s="59">
        <v>98</v>
      </c>
      <c r="J17" s="57">
        <v>3</v>
      </c>
      <c r="K17" s="57">
        <v>140</v>
      </c>
      <c r="L17" s="57">
        <v>59</v>
      </c>
      <c r="M17" s="61">
        <v>1</v>
      </c>
      <c r="N17" s="57">
        <v>78</v>
      </c>
      <c r="O17" s="57">
        <v>4</v>
      </c>
      <c r="P17" s="61" t="s">
        <v>83</v>
      </c>
      <c r="Q17" s="57">
        <v>4</v>
      </c>
      <c r="R17" s="57">
        <v>23</v>
      </c>
      <c r="S17" s="61" t="s">
        <v>83</v>
      </c>
      <c r="T17" s="57">
        <v>34</v>
      </c>
      <c r="U17" s="57">
        <v>48</v>
      </c>
      <c r="V17" s="61">
        <v>1</v>
      </c>
      <c r="W17" s="57">
        <v>71</v>
      </c>
      <c r="X17" s="57">
        <v>57</v>
      </c>
      <c r="Y17" s="61" t="s">
        <v>83</v>
      </c>
      <c r="Z17" s="57">
        <v>74</v>
      </c>
      <c r="AA17" s="57">
        <v>210</v>
      </c>
      <c r="AB17" s="57">
        <v>6</v>
      </c>
      <c r="AC17" s="57">
        <v>271</v>
      </c>
      <c r="AD17" s="57">
        <v>20</v>
      </c>
      <c r="AE17" s="61" t="s">
        <v>83</v>
      </c>
      <c r="AF17" s="57">
        <v>23</v>
      </c>
      <c r="AG17" s="57"/>
    </row>
    <row r="18" spans="1:33" ht="23.25" customHeight="1">
      <c r="A18" s="57"/>
      <c r="B18" s="60" t="s">
        <v>38</v>
      </c>
      <c r="C18" s="56">
        <v>581</v>
      </c>
      <c r="D18" s="57">
        <v>11</v>
      </c>
      <c r="E18" s="57">
        <v>757</v>
      </c>
      <c r="F18" s="57">
        <v>47</v>
      </c>
      <c r="G18" s="61">
        <v>1</v>
      </c>
      <c r="H18" s="57">
        <v>64</v>
      </c>
      <c r="I18" s="59">
        <v>97</v>
      </c>
      <c r="J18" s="57">
        <v>3</v>
      </c>
      <c r="K18" s="57">
        <v>138</v>
      </c>
      <c r="L18" s="57">
        <v>71</v>
      </c>
      <c r="M18" s="61">
        <v>1</v>
      </c>
      <c r="N18" s="57">
        <v>103</v>
      </c>
      <c r="O18" s="57">
        <v>3</v>
      </c>
      <c r="P18" s="61">
        <v>1</v>
      </c>
      <c r="Q18" s="57">
        <v>6</v>
      </c>
      <c r="R18" s="57">
        <v>32</v>
      </c>
      <c r="S18" s="61">
        <v>1</v>
      </c>
      <c r="T18" s="57">
        <v>39</v>
      </c>
      <c r="U18" s="57">
        <v>51</v>
      </c>
      <c r="V18" s="61">
        <v>1</v>
      </c>
      <c r="W18" s="57">
        <v>67</v>
      </c>
      <c r="X18" s="57">
        <v>46</v>
      </c>
      <c r="Y18" s="61" t="s">
        <v>83</v>
      </c>
      <c r="Z18" s="57">
        <v>51</v>
      </c>
      <c r="AA18" s="57">
        <v>226</v>
      </c>
      <c r="AB18" s="57">
        <v>3</v>
      </c>
      <c r="AC18" s="57">
        <v>280</v>
      </c>
      <c r="AD18" s="57">
        <v>8</v>
      </c>
      <c r="AE18" s="61" t="s">
        <v>83</v>
      </c>
      <c r="AF18" s="57">
        <v>9</v>
      </c>
      <c r="AG18" s="57"/>
    </row>
    <row r="19" spans="1:33" ht="23.25" customHeight="1">
      <c r="A19" s="57"/>
      <c r="B19" s="60" t="s">
        <v>44</v>
      </c>
      <c r="C19" s="57">
        <f>SUM(F19+I19+L19+O19+R19+U19+X19+AA19+AD19)</f>
        <v>538</v>
      </c>
      <c r="D19" s="57">
        <v>9</v>
      </c>
      <c r="E19" s="57">
        <f>SUM(H19+K19+N19+Q19+T19+W19+Z19+AC19+AF19)</f>
        <v>715</v>
      </c>
      <c r="F19" s="57">
        <v>67</v>
      </c>
      <c r="G19" s="61">
        <v>1</v>
      </c>
      <c r="H19" s="57">
        <v>85</v>
      </c>
      <c r="I19" s="59">
        <v>92</v>
      </c>
      <c r="J19" s="57">
        <v>3</v>
      </c>
      <c r="K19" s="57">
        <v>132</v>
      </c>
      <c r="L19" s="57">
        <v>59</v>
      </c>
      <c r="M19" s="61">
        <v>2</v>
      </c>
      <c r="N19" s="57">
        <v>81</v>
      </c>
      <c r="O19" s="57">
        <v>2</v>
      </c>
      <c r="P19" s="61">
        <v>1</v>
      </c>
      <c r="Q19" s="57">
        <v>1</v>
      </c>
      <c r="R19" s="57">
        <v>26</v>
      </c>
      <c r="S19" s="61">
        <v>1</v>
      </c>
      <c r="T19" s="57">
        <v>43</v>
      </c>
      <c r="U19" s="57">
        <v>36</v>
      </c>
      <c r="V19" s="61">
        <v>1</v>
      </c>
      <c r="W19" s="57">
        <v>50</v>
      </c>
      <c r="X19" s="57">
        <v>51</v>
      </c>
      <c r="Y19" s="61" t="s">
        <v>83</v>
      </c>
      <c r="Z19" s="57">
        <v>71</v>
      </c>
      <c r="AA19" s="57">
        <v>187</v>
      </c>
      <c r="AB19" s="61" t="s">
        <v>83</v>
      </c>
      <c r="AC19" s="57">
        <v>232</v>
      </c>
      <c r="AD19" s="57">
        <v>18</v>
      </c>
      <c r="AE19" s="61" t="s">
        <v>83</v>
      </c>
      <c r="AF19" s="57">
        <v>20</v>
      </c>
      <c r="AG19" s="57"/>
    </row>
    <row r="20" spans="1:33" ht="23.25" customHeight="1">
      <c r="A20" s="57"/>
      <c r="B20" s="55" t="s">
        <v>85</v>
      </c>
      <c r="C20" s="56">
        <f>SUM(F20+I20+L20+O20+R20+U20+X20+AA20+AD20)</f>
        <v>437</v>
      </c>
      <c r="D20" s="57">
        <v>6</v>
      </c>
      <c r="E20" s="57">
        <v>572</v>
      </c>
      <c r="F20" s="57">
        <v>42</v>
      </c>
      <c r="G20" s="61" t="s">
        <v>72</v>
      </c>
      <c r="H20" s="57">
        <v>53</v>
      </c>
      <c r="I20" s="59">
        <v>67</v>
      </c>
      <c r="J20" s="57">
        <v>4</v>
      </c>
      <c r="K20" s="57">
        <v>95</v>
      </c>
      <c r="L20" s="57">
        <v>43</v>
      </c>
      <c r="M20" s="61" t="s">
        <v>72</v>
      </c>
      <c r="N20" s="57">
        <v>64</v>
      </c>
      <c r="O20" s="57">
        <v>1</v>
      </c>
      <c r="P20" s="61" t="s">
        <v>72</v>
      </c>
      <c r="Q20" s="57">
        <v>1</v>
      </c>
      <c r="R20" s="57">
        <v>21</v>
      </c>
      <c r="S20" s="61">
        <v>1</v>
      </c>
      <c r="T20" s="57">
        <v>24</v>
      </c>
      <c r="U20" s="57">
        <v>39</v>
      </c>
      <c r="V20" s="61" t="s">
        <v>72</v>
      </c>
      <c r="W20" s="57">
        <v>55</v>
      </c>
      <c r="X20" s="57">
        <v>34</v>
      </c>
      <c r="Y20" s="61" t="s">
        <v>72</v>
      </c>
      <c r="Z20" s="57">
        <v>45</v>
      </c>
      <c r="AA20" s="57">
        <v>178</v>
      </c>
      <c r="AB20" s="61">
        <v>1</v>
      </c>
      <c r="AC20" s="57">
        <v>223</v>
      </c>
      <c r="AD20" s="57">
        <v>12</v>
      </c>
      <c r="AE20" s="61" t="s">
        <v>72</v>
      </c>
      <c r="AF20" s="57">
        <v>12</v>
      </c>
      <c r="AG20" s="57"/>
    </row>
    <row r="21" spans="1:33" ht="32.25" customHeight="1">
      <c r="A21" s="57"/>
      <c r="B21" s="55" t="s">
        <v>46</v>
      </c>
      <c r="C21" s="62">
        <f>F21+I21+L21+O21+R21+U21+X21+AA21+AD21</f>
        <v>412</v>
      </c>
      <c r="D21" s="57">
        <v>7</v>
      </c>
      <c r="E21" s="57">
        <f>H21+K21+N21+Q21+T21+W21+Z21+AC21+AF21</f>
        <v>539</v>
      </c>
      <c r="F21" s="57">
        <v>32</v>
      </c>
      <c r="G21" s="61" t="s">
        <v>72</v>
      </c>
      <c r="H21" s="57">
        <v>44</v>
      </c>
      <c r="I21" s="59">
        <v>64</v>
      </c>
      <c r="J21" s="57">
        <v>2</v>
      </c>
      <c r="K21" s="57">
        <v>92</v>
      </c>
      <c r="L21" s="57">
        <v>26</v>
      </c>
      <c r="M21" s="61" t="s">
        <v>72</v>
      </c>
      <c r="N21" s="57">
        <v>41</v>
      </c>
      <c r="O21" s="57">
        <v>3</v>
      </c>
      <c r="P21" s="61" t="s">
        <v>72</v>
      </c>
      <c r="Q21" s="57">
        <v>3</v>
      </c>
      <c r="R21" s="57">
        <v>26</v>
      </c>
      <c r="S21" s="61" t="s">
        <v>72</v>
      </c>
      <c r="T21" s="57">
        <v>36</v>
      </c>
      <c r="U21" s="57">
        <v>34</v>
      </c>
      <c r="V21" s="61">
        <v>2</v>
      </c>
      <c r="W21" s="57">
        <v>42</v>
      </c>
      <c r="X21" s="57">
        <v>42</v>
      </c>
      <c r="Y21" s="61" t="s">
        <v>72</v>
      </c>
      <c r="Z21" s="57">
        <v>56</v>
      </c>
      <c r="AA21" s="57">
        <v>170</v>
      </c>
      <c r="AB21" s="61">
        <v>3</v>
      </c>
      <c r="AC21" s="57">
        <v>207</v>
      </c>
      <c r="AD21" s="57">
        <v>15</v>
      </c>
      <c r="AE21" s="61" t="s">
        <v>72</v>
      </c>
      <c r="AF21" s="57">
        <v>18</v>
      </c>
      <c r="AG21" s="57"/>
    </row>
    <row r="22" spans="1:33" ht="23.25" customHeight="1">
      <c r="A22" s="57"/>
      <c r="B22" s="55" t="s">
        <v>48</v>
      </c>
      <c r="C22" s="63">
        <f>F22+I22+L22+O22+R22+U22+X22+AA22+AD22</f>
        <v>435</v>
      </c>
      <c r="D22" s="57">
        <v>8</v>
      </c>
      <c r="E22" s="57">
        <f>H22+K22+N22+Q22+T22+W22+Z22+AC22+AF22</f>
        <v>567</v>
      </c>
      <c r="F22" s="57">
        <v>32</v>
      </c>
      <c r="G22" s="61" t="s">
        <v>86</v>
      </c>
      <c r="H22" s="57">
        <v>37</v>
      </c>
      <c r="I22" s="59">
        <v>71</v>
      </c>
      <c r="J22" s="57">
        <v>2</v>
      </c>
      <c r="K22" s="57">
        <v>106</v>
      </c>
      <c r="L22" s="57">
        <v>39</v>
      </c>
      <c r="M22" s="61" t="s">
        <v>86</v>
      </c>
      <c r="N22" s="57">
        <v>58</v>
      </c>
      <c r="O22" s="57">
        <v>1</v>
      </c>
      <c r="P22" s="61" t="s">
        <v>86</v>
      </c>
      <c r="Q22" s="57">
        <v>1</v>
      </c>
      <c r="R22" s="57">
        <v>25</v>
      </c>
      <c r="S22" s="61">
        <v>1</v>
      </c>
      <c r="T22" s="57">
        <v>33</v>
      </c>
      <c r="U22" s="57">
        <v>35</v>
      </c>
      <c r="V22" s="61">
        <v>1</v>
      </c>
      <c r="W22" s="57">
        <v>48</v>
      </c>
      <c r="X22" s="57">
        <v>43</v>
      </c>
      <c r="Y22" s="61">
        <v>1</v>
      </c>
      <c r="Z22" s="57">
        <v>52</v>
      </c>
      <c r="AA22" s="57">
        <v>161</v>
      </c>
      <c r="AB22" s="61">
        <v>3</v>
      </c>
      <c r="AC22" s="57">
        <v>199</v>
      </c>
      <c r="AD22" s="57">
        <v>28</v>
      </c>
      <c r="AE22" s="61" t="s">
        <v>86</v>
      </c>
      <c r="AF22" s="57">
        <v>33</v>
      </c>
      <c r="AG22" s="57"/>
    </row>
    <row r="23" spans="1:33" ht="23.25" customHeight="1">
      <c r="A23" s="57"/>
      <c r="B23" s="60" t="s">
        <v>51</v>
      </c>
      <c r="C23" s="64">
        <v>378</v>
      </c>
      <c r="D23" s="57">
        <v>8</v>
      </c>
      <c r="E23" s="57">
        <v>486</v>
      </c>
      <c r="F23" s="57">
        <v>31</v>
      </c>
      <c r="G23" s="61">
        <v>1</v>
      </c>
      <c r="H23" s="57">
        <v>42</v>
      </c>
      <c r="I23" s="59">
        <v>67</v>
      </c>
      <c r="J23" s="57">
        <v>2</v>
      </c>
      <c r="K23" s="57">
        <v>94</v>
      </c>
      <c r="L23" s="57">
        <v>38</v>
      </c>
      <c r="M23" s="61" t="s">
        <v>83</v>
      </c>
      <c r="N23" s="57">
        <v>49</v>
      </c>
      <c r="O23" s="61" t="s">
        <v>83</v>
      </c>
      <c r="P23" s="61" t="s">
        <v>86</v>
      </c>
      <c r="Q23" s="61" t="s">
        <v>83</v>
      </c>
      <c r="R23" s="57">
        <v>23</v>
      </c>
      <c r="S23" s="61" t="s">
        <v>83</v>
      </c>
      <c r="T23" s="57">
        <v>31</v>
      </c>
      <c r="U23" s="57">
        <v>30</v>
      </c>
      <c r="V23" s="61">
        <v>2</v>
      </c>
      <c r="W23" s="57">
        <v>35</v>
      </c>
      <c r="X23" s="57">
        <v>28</v>
      </c>
      <c r="Y23" s="61" t="s">
        <v>83</v>
      </c>
      <c r="Z23" s="57">
        <v>32</v>
      </c>
      <c r="AA23" s="57">
        <v>149</v>
      </c>
      <c r="AB23" s="61">
        <v>3</v>
      </c>
      <c r="AC23" s="57">
        <v>190</v>
      </c>
      <c r="AD23" s="57">
        <v>12</v>
      </c>
      <c r="AE23" s="61" t="s">
        <v>86</v>
      </c>
      <c r="AF23" s="57">
        <v>13</v>
      </c>
      <c r="AG23" s="57"/>
    </row>
    <row r="24" spans="1:33" ht="23.25" customHeight="1">
      <c r="A24" s="52"/>
      <c r="B24" s="65" t="s">
        <v>87</v>
      </c>
      <c r="C24" s="66">
        <v>388</v>
      </c>
      <c r="D24" s="67">
        <v>9</v>
      </c>
      <c r="E24" s="67">
        <v>512</v>
      </c>
      <c r="F24" s="52">
        <v>25</v>
      </c>
      <c r="G24" s="67">
        <v>1</v>
      </c>
      <c r="H24" s="52">
        <v>29</v>
      </c>
      <c r="I24" s="68">
        <v>61</v>
      </c>
      <c r="J24" s="52">
        <v>3</v>
      </c>
      <c r="K24" s="52">
        <v>90</v>
      </c>
      <c r="L24" s="52">
        <v>45</v>
      </c>
      <c r="M24" s="67" t="s">
        <v>86</v>
      </c>
      <c r="N24" s="52">
        <v>63</v>
      </c>
      <c r="O24" s="67" t="s">
        <v>86</v>
      </c>
      <c r="P24" s="67" t="s">
        <v>86</v>
      </c>
      <c r="Q24" s="67" t="s">
        <v>86</v>
      </c>
      <c r="R24" s="52">
        <v>27</v>
      </c>
      <c r="S24" s="67">
        <v>1</v>
      </c>
      <c r="T24" s="52">
        <v>37</v>
      </c>
      <c r="U24" s="52">
        <v>38</v>
      </c>
      <c r="V24" s="67">
        <v>1</v>
      </c>
      <c r="W24" s="52">
        <v>55</v>
      </c>
      <c r="X24" s="52">
        <v>35</v>
      </c>
      <c r="Y24" s="67">
        <v>2</v>
      </c>
      <c r="Z24" s="52">
        <v>39</v>
      </c>
      <c r="AA24" s="52">
        <v>142</v>
      </c>
      <c r="AB24" s="67">
        <v>1</v>
      </c>
      <c r="AC24" s="52">
        <v>181</v>
      </c>
      <c r="AD24" s="52">
        <v>15</v>
      </c>
      <c r="AE24" s="67" t="s">
        <v>86</v>
      </c>
      <c r="AF24" s="52">
        <v>18</v>
      </c>
      <c r="AG24" s="52"/>
    </row>
    <row r="25" spans="2:32" ht="24" customHeight="1">
      <c r="B25" s="69" t="s">
        <v>88</v>
      </c>
      <c r="AF25" s="58" t="s">
        <v>89</v>
      </c>
    </row>
    <row r="30" ht="18.75">
      <c r="E30" s="61"/>
    </row>
  </sheetData>
  <sheetProtection/>
  <mergeCells count="10">
    <mergeCell ref="U4:W4"/>
    <mergeCell ref="X4:Z4"/>
    <mergeCell ref="AA4:AC4"/>
    <mergeCell ref="AD4:AF4"/>
    <mergeCell ref="C4:E4"/>
    <mergeCell ref="F4:H4"/>
    <mergeCell ref="I4:K4"/>
    <mergeCell ref="L4:N4"/>
    <mergeCell ref="O4:Q4"/>
    <mergeCell ref="R4:T4"/>
  </mergeCells>
  <printOptions/>
  <pageMargins left="0.7" right="0.7" top="0.75" bottom="0.75" header="0.3" footer="0.3"/>
  <pageSetup horizontalDpi="600" verticalDpi="600" orientation="portrait" paperSize="9" scale="56" r:id="rId1"/>
  <colBreaks count="1" manualBreakCount="1">
    <brk id="17" min="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26"/>
  <sheetViews>
    <sheetView view="pageBreakPreview" zoomScale="60" zoomScalePageLayoutView="0" workbookViewId="0" topLeftCell="A1">
      <selection activeCell="AE14" sqref="AE14"/>
    </sheetView>
  </sheetViews>
  <sheetFormatPr defaultColWidth="8.66015625" defaultRowHeight="18"/>
  <cols>
    <col min="1" max="1" width="2.66015625" style="2" customWidth="1"/>
    <col min="2" max="2" width="12" style="2" customWidth="1"/>
    <col min="3" max="3" width="8.66015625" style="2" customWidth="1"/>
    <col min="4" max="6" width="7.66015625" style="2" customWidth="1"/>
    <col min="7" max="7" width="6.66015625" style="2" customWidth="1"/>
    <col min="8" max="9" width="7.66015625" style="2" customWidth="1"/>
    <col min="10" max="10" width="6.66015625" style="2" customWidth="1"/>
    <col min="11" max="12" width="7.66015625" style="2" customWidth="1"/>
    <col min="13" max="13" width="6.66015625" style="2" customWidth="1"/>
    <col min="14" max="15" width="7.66015625" style="2" customWidth="1"/>
    <col min="16" max="16" width="6.66015625" style="2" customWidth="1"/>
    <col min="17" max="18" width="7.66015625" style="2" customWidth="1"/>
    <col min="19" max="19" width="6.66015625" style="2" customWidth="1"/>
    <col min="20" max="21" width="7.66015625" style="2" customWidth="1"/>
    <col min="22" max="22" width="6.66015625" style="2" customWidth="1"/>
    <col min="23" max="24" width="7.66015625" style="2" customWidth="1"/>
    <col min="25" max="25" width="6.66015625" style="2" customWidth="1"/>
    <col min="26" max="26" width="7.66015625" style="2" customWidth="1"/>
    <col min="27" max="27" width="3.08203125" style="2" customWidth="1"/>
    <col min="28" max="16384" width="8.66015625" style="2" customWidth="1"/>
  </cols>
  <sheetData>
    <row r="1" spans="1:27" s="3" customFormat="1" ht="22.5" customHeight="1">
      <c r="A1" s="5" t="s">
        <v>90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s="3" customFormat="1" ht="22.5" customHeight="1">
      <c r="A2" s="5"/>
      <c r="B2" s="5" t="s">
        <v>91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s="3" customFormat="1" ht="22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 t="s">
        <v>92</v>
      </c>
      <c r="Y3" s="70"/>
      <c r="Z3" s="70"/>
      <c r="AA3" s="5"/>
    </row>
    <row r="4" spans="1:27" s="3" customFormat="1" ht="22.5" customHeight="1">
      <c r="A4" s="6"/>
      <c r="B4" s="71" t="s">
        <v>93</v>
      </c>
      <c r="C4" s="8" t="s">
        <v>94</v>
      </c>
      <c r="D4" s="9"/>
      <c r="E4" s="9"/>
      <c r="F4" s="8" t="s">
        <v>95</v>
      </c>
      <c r="G4" s="9"/>
      <c r="H4" s="9"/>
      <c r="I4" s="8" t="s">
        <v>96</v>
      </c>
      <c r="J4" s="9"/>
      <c r="K4" s="9"/>
      <c r="L4" s="8" t="s">
        <v>97</v>
      </c>
      <c r="M4" s="9"/>
      <c r="N4" s="9"/>
      <c r="O4" s="8" t="s">
        <v>98</v>
      </c>
      <c r="P4" s="9"/>
      <c r="Q4" s="9"/>
      <c r="R4" s="8" t="s">
        <v>99</v>
      </c>
      <c r="S4" s="9"/>
      <c r="T4" s="9"/>
      <c r="U4" s="8" t="s">
        <v>100</v>
      </c>
      <c r="V4" s="9"/>
      <c r="W4" s="9"/>
      <c r="X4" s="8" t="s">
        <v>101</v>
      </c>
      <c r="Y4" s="9"/>
      <c r="Z4" s="9"/>
      <c r="AA4" s="19"/>
    </row>
    <row r="5" spans="1:27" s="3" customFormat="1" ht="22.5" customHeight="1">
      <c r="A5" s="5"/>
      <c r="B5" s="5"/>
      <c r="C5" s="11" t="s">
        <v>102</v>
      </c>
      <c r="D5" s="11" t="s">
        <v>103</v>
      </c>
      <c r="E5" s="11" t="s">
        <v>31</v>
      </c>
      <c r="F5" s="11" t="s">
        <v>104</v>
      </c>
      <c r="G5" s="11" t="s">
        <v>105</v>
      </c>
      <c r="H5" s="11" t="s">
        <v>31</v>
      </c>
      <c r="I5" s="11" t="s">
        <v>104</v>
      </c>
      <c r="J5" s="11" t="s">
        <v>105</v>
      </c>
      <c r="K5" s="11" t="s">
        <v>31</v>
      </c>
      <c r="L5" s="11" t="s">
        <v>104</v>
      </c>
      <c r="M5" s="11" t="s">
        <v>105</v>
      </c>
      <c r="N5" s="11" t="s">
        <v>31</v>
      </c>
      <c r="O5" s="11" t="s">
        <v>104</v>
      </c>
      <c r="P5" s="11" t="s">
        <v>105</v>
      </c>
      <c r="Q5" s="11" t="s">
        <v>31</v>
      </c>
      <c r="R5" s="11" t="s">
        <v>104</v>
      </c>
      <c r="S5" s="11" t="s">
        <v>105</v>
      </c>
      <c r="T5" s="11" t="s">
        <v>31</v>
      </c>
      <c r="U5" s="11" t="s">
        <v>104</v>
      </c>
      <c r="V5" s="11" t="s">
        <v>105</v>
      </c>
      <c r="W5" s="11" t="s">
        <v>31</v>
      </c>
      <c r="X5" s="11" t="s">
        <v>104</v>
      </c>
      <c r="Y5" s="11" t="s">
        <v>105</v>
      </c>
      <c r="Z5" s="11" t="s">
        <v>31</v>
      </c>
      <c r="AA5" s="19"/>
    </row>
    <row r="6" spans="1:27" s="3" customFormat="1" ht="21.75" customHeight="1">
      <c r="A6" s="6"/>
      <c r="B6" s="72" t="s">
        <v>106</v>
      </c>
      <c r="C6" s="7">
        <v>247</v>
      </c>
      <c r="D6" s="6">
        <v>7</v>
      </c>
      <c r="E6" s="6">
        <v>345</v>
      </c>
      <c r="F6" s="6">
        <v>34</v>
      </c>
      <c r="G6" s="6">
        <v>1</v>
      </c>
      <c r="H6" s="6">
        <v>53</v>
      </c>
      <c r="I6" s="6">
        <v>23</v>
      </c>
      <c r="J6" s="73" t="s">
        <v>83</v>
      </c>
      <c r="K6" s="6">
        <v>30</v>
      </c>
      <c r="L6" s="6">
        <v>43</v>
      </c>
      <c r="M6" s="6">
        <v>1</v>
      </c>
      <c r="N6" s="6">
        <v>59</v>
      </c>
      <c r="O6" s="6">
        <v>21</v>
      </c>
      <c r="P6" s="73" t="s">
        <v>83</v>
      </c>
      <c r="Q6" s="6">
        <v>31</v>
      </c>
      <c r="R6" s="6">
        <v>48</v>
      </c>
      <c r="S6" s="6">
        <v>3</v>
      </c>
      <c r="T6" s="6">
        <v>71</v>
      </c>
      <c r="U6" s="6">
        <v>32</v>
      </c>
      <c r="V6" s="6">
        <v>1</v>
      </c>
      <c r="W6" s="6">
        <v>46</v>
      </c>
      <c r="X6" s="6">
        <v>46</v>
      </c>
      <c r="Y6" s="6">
        <v>1</v>
      </c>
      <c r="Z6" s="6">
        <v>55</v>
      </c>
      <c r="AA6" s="19"/>
    </row>
    <row r="7" spans="1:27" s="3" customFormat="1" ht="21.75" customHeight="1">
      <c r="A7" s="5"/>
      <c r="B7" s="74" t="s">
        <v>107</v>
      </c>
      <c r="C7" s="12">
        <f>F7+I7+L7+O7+R7+U7+X7</f>
        <v>350</v>
      </c>
      <c r="D7" s="5">
        <f>G7+M7+P7+S7+V7+Y7</f>
        <v>11</v>
      </c>
      <c r="E7" s="5">
        <f>H7+K7+N7+Q7+T7+W7+Z7</f>
        <v>483</v>
      </c>
      <c r="F7" s="5">
        <v>52</v>
      </c>
      <c r="G7" s="5">
        <v>2</v>
      </c>
      <c r="H7" s="5">
        <v>80</v>
      </c>
      <c r="I7" s="5">
        <v>48</v>
      </c>
      <c r="J7" s="75" t="s">
        <v>83</v>
      </c>
      <c r="K7" s="5">
        <v>66</v>
      </c>
      <c r="L7" s="5">
        <v>50</v>
      </c>
      <c r="M7" s="5">
        <v>1</v>
      </c>
      <c r="N7" s="5">
        <v>73</v>
      </c>
      <c r="O7" s="5">
        <v>44</v>
      </c>
      <c r="P7" s="5">
        <v>2</v>
      </c>
      <c r="Q7" s="5">
        <v>55</v>
      </c>
      <c r="R7" s="5">
        <v>35</v>
      </c>
      <c r="S7" s="5">
        <v>2</v>
      </c>
      <c r="T7" s="5">
        <v>41</v>
      </c>
      <c r="U7" s="5">
        <v>56</v>
      </c>
      <c r="V7" s="5">
        <v>2</v>
      </c>
      <c r="W7" s="5">
        <v>66</v>
      </c>
      <c r="X7" s="5">
        <v>65</v>
      </c>
      <c r="Y7" s="5">
        <v>2</v>
      </c>
      <c r="Z7" s="5">
        <v>102</v>
      </c>
      <c r="AA7" s="5"/>
    </row>
    <row r="8" spans="1:27" s="3" customFormat="1" ht="21.75" customHeight="1">
      <c r="A8" s="5"/>
      <c r="B8" s="74" t="s">
        <v>108</v>
      </c>
      <c r="C8" s="12">
        <v>375</v>
      </c>
      <c r="D8" s="5">
        <v>13</v>
      </c>
      <c r="E8" s="5">
        <v>494</v>
      </c>
      <c r="F8" s="5">
        <v>61</v>
      </c>
      <c r="G8" s="75" t="s">
        <v>83</v>
      </c>
      <c r="H8" s="5">
        <v>84</v>
      </c>
      <c r="I8" s="5">
        <v>54</v>
      </c>
      <c r="J8" s="5">
        <v>2</v>
      </c>
      <c r="K8" s="5">
        <v>67</v>
      </c>
      <c r="L8" s="5">
        <v>44</v>
      </c>
      <c r="M8" s="5">
        <v>1</v>
      </c>
      <c r="N8" s="5">
        <v>54</v>
      </c>
      <c r="O8" s="5">
        <v>52</v>
      </c>
      <c r="P8" s="5">
        <v>4</v>
      </c>
      <c r="Q8" s="5">
        <v>66</v>
      </c>
      <c r="R8" s="5">
        <v>42</v>
      </c>
      <c r="S8" s="5">
        <v>3</v>
      </c>
      <c r="T8" s="5">
        <v>53</v>
      </c>
      <c r="U8" s="5">
        <v>60</v>
      </c>
      <c r="V8" s="75" t="s">
        <v>83</v>
      </c>
      <c r="W8" s="5">
        <v>85</v>
      </c>
      <c r="X8" s="5">
        <v>62</v>
      </c>
      <c r="Y8" s="5">
        <v>3</v>
      </c>
      <c r="Z8" s="5">
        <v>85</v>
      </c>
      <c r="AA8" s="5"/>
    </row>
    <row r="9" spans="1:27" s="3" customFormat="1" ht="21.75" customHeight="1">
      <c r="A9" s="5"/>
      <c r="B9" s="74" t="s">
        <v>39</v>
      </c>
      <c r="C9" s="12">
        <v>481</v>
      </c>
      <c r="D9" s="5">
        <v>11</v>
      </c>
      <c r="E9" s="76" t="s">
        <v>83</v>
      </c>
      <c r="F9" s="5">
        <v>63</v>
      </c>
      <c r="G9" s="5">
        <v>2</v>
      </c>
      <c r="H9" s="76" t="s">
        <v>83</v>
      </c>
      <c r="I9" s="5">
        <v>93</v>
      </c>
      <c r="J9" s="5">
        <v>4</v>
      </c>
      <c r="K9" s="76" t="s">
        <v>83</v>
      </c>
      <c r="L9" s="5">
        <v>62</v>
      </c>
      <c r="M9" s="75" t="s">
        <v>83</v>
      </c>
      <c r="N9" s="76" t="s">
        <v>83</v>
      </c>
      <c r="O9" s="5">
        <v>53</v>
      </c>
      <c r="P9" s="5">
        <v>1</v>
      </c>
      <c r="Q9" s="76" t="s">
        <v>83</v>
      </c>
      <c r="R9" s="5">
        <v>63</v>
      </c>
      <c r="S9" s="5">
        <v>2</v>
      </c>
      <c r="T9" s="76" t="s">
        <v>83</v>
      </c>
      <c r="U9" s="5">
        <v>80</v>
      </c>
      <c r="V9" s="5">
        <v>2</v>
      </c>
      <c r="W9" s="76" t="s">
        <v>83</v>
      </c>
      <c r="X9" s="5">
        <v>67</v>
      </c>
      <c r="Y9" s="75" t="s">
        <v>83</v>
      </c>
      <c r="Z9" s="76" t="s">
        <v>83</v>
      </c>
      <c r="AA9" s="5"/>
    </row>
    <row r="10" spans="1:27" s="3" customFormat="1" ht="21.75" customHeight="1">
      <c r="A10" s="22"/>
      <c r="B10" s="77" t="s">
        <v>109</v>
      </c>
      <c r="C10" s="78">
        <f>F10+I10+L10+O10+R10+U10+X10</f>
        <v>577</v>
      </c>
      <c r="D10" s="29">
        <v>7</v>
      </c>
      <c r="E10" s="29">
        <f>H10+K10+N10+Q10+T10+W10+Z10</f>
        <v>810</v>
      </c>
      <c r="F10" s="79">
        <v>76</v>
      </c>
      <c r="G10" s="79">
        <v>2</v>
      </c>
      <c r="H10" s="79">
        <v>127</v>
      </c>
      <c r="I10" s="79">
        <v>91</v>
      </c>
      <c r="J10" s="79">
        <v>1</v>
      </c>
      <c r="K10" s="79">
        <v>119</v>
      </c>
      <c r="L10" s="79">
        <v>81</v>
      </c>
      <c r="M10" s="80" t="s">
        <v>83</v>
      </c>
      <c r="N10" s="79">
        <v>106</v>
      </c>
      <c r="O10" s="79">
        <v>74</v>
      </c>
      <c r="P10" s="80" t="s">
        <v>50</v>
      </c>
      <c r="Q10" s="79">
        <v>106</v>
      </c>
      <c r="R10" s="79">
        <v>88</v>
      </c>
      <c r="S10" s="79">
        <v>1</v>
      </c>
      <c r="T10" s="79">
        <v>108</v>
      </c>
      <c r="U10" s="79">
        <v>73</v>
      </c>
      <c r="V10" s="79">
        <v>2</v>
      </c>
      <c r="W10" s="79">
        <v>98</v>
      </c>
      <c r="X10" s="79">
        <v>94</v>
      </c>
      <c r="Y10" s="27">
        <v>1</v>
      </c>
      <c r="Z10" s="79">
        <v>146</v>
      </c>
      <c r="AA10" s="39"/>
    </row>
    <row r="11" spans="1:28" s="3" customFormat="1" ht="30" customHeight="1">
      <c r="A11" s="81"/>
      <c r="B11" s="82" t="s">
        <v>110</v>
      </c>
      <c r="C11" s="83">
        <f>F11+I11+L11+O11+R11+U11+X11</f>
        <v>562</v>
      </c>
      <c r="D11" s="79">
        <v>14</v>
      </c>
      <c r="E11" s="79">
        <f>H11+K11+N11+Q11+T11+W11+Z11</f>
        <v>774</v>
      </c>
      <c r="F11" s="79">
        <v>64</v>
      </c>
      <c r="G11" s="79">
        <v>2</v>
      </c>
      <c r="H11" s="79">
        <v>101</v>
      </c>
      <c r="I11" s="79">
        <v>84</v>
      </c>
      <c r="J11" s="79">
        <v>3</v>
      </c>
      <c r="K11" s="79">
        <v>115</v>
      </c>
      <c r="L11" s="79">
        <v>79</v>
      </c>
      <c r="M11" s="27">
        <v>2</v>
      </c>
      <c r="N11" s="79">
        <v>103</v>
      </c>
      <c r="O11" s="79">
        <v>83</v>
      </c>
      <c r="P11" s="27">
        <v>2</v>
      </c>
      <c r="Q11" s="79">
        <v>97</v>
      </c>
      <c r="R11" s="79">
        <v>71</v>
      </c>
      <c r="S11" s="79">
        <v>2</v>
      </c>
      <c r="T11" s="79">
        <v>96</v>
      </c>
      <c r="U11" s="79">
        <v>88</v>
      </c>
      <c r="V11" s="76" t="s">
        <v>83</v>
      </c>
      <c r="W11" s="79">
        <v>119</v>
      </c>
      <c r="X11" s="79">
        <v>93</v>
      </c>
      <c r="Y11" s="27">
        <v>3</v>
      </c>
      <c r="Z11" s="79">
        <v>143</v>
      </c>
      <c r="AA11" s="84"/>
      <c r="AB11" s="85"/>
    </row>
    <row r="12" spans="1:28" s="3" customFormat="1" ht="21.75" customHeight="1">
      <c r="A12" s="81"/>
      <c r="B12" s="86" t="s">
        <v>111</v>
      </c>
      <c r="C12" s="79">
        <v>548</v>
      </c>
      <c r="D12" s="79">
        <v>10</v>
      </c>
      <c r="E12" s="79">
        <v>772</v>
      </c>
      <c r="F12" s="79">
        <v>50</v>
      </c>
      <c r="G12" s="79">
        <v>10</v>
      </c>
      <c r="H12" s="79">
        <v>71</v>
      </c>
      <c r="I12" s="79">
        <v>79</v>
      </c>
      <c r="J12" s="79">
        <v>1</v>
      </c>
      <c r="K12" s="79">
        <v>109</v>
      </c>
      <c r="L12" s="79">
        <v>103</v>
      </c>
      <c r="M12" s="27">
        <v>3</v>
      </c>
      <c r="N12" s="79">
        <v>133</v>
      </c>
      <c r="O12" s="79">
        <v>68</v>
      </c>
      <c r="P12" s="27">
        <v>2</v>
      </c>
      <c r="Q12" s="79">
        <v>94</v>
      </c>
      <c r="R12" s="79">
        <v>90</v>
      </c>
      <c r="S12" s="79">
        <v>1</v>
      </c>
      <c r="T12" s="79">
        <v>137</v>
      </c>
      <c r="U12" s="79">
        <v>79</v>
      </c>
      <c r="V12" s="87">
        <v>2</v>
      </c>
      <c r="W12" s="79">
        <v>97</v>
      </c>
      <c r="X12" s="79">
        <v>79</v>
      </c>
      <c r="Y12" s="27">
        <v>1</v>
      </c>
      <c r="Z12" s="79">
        <v>131</v>
      </c>
      <c r="AA12" s="84"/>
      <c r="AB12" s="85"/>
    </row>
    <row r="13" spans="1:28" s="3" customFormat="1" ht="21.75" customHeight="1">
      <c r="A13" s="81"/>
      <c r="B13" s="86" t="s">
        <v>41</v>
      </c>
      <c r="C13" s="79">
        <v>549</v>
      </c>
      <c r="D13" s="79">
        <v>13</v>
      </c>
      <c r="E13" s="79">
        <v>781</v>
      </c>
      <c r="F13" s="79">
        <v>71</v>
      </c>
      <c r="G13" s="79">
        <v>7</v>
      </c>
      <c r="H13" s="79">
        <v>128</v>
      </c>
      <c r="I13" s="79">
        <v>67</v>
      </c>
      <c r="J13" s="79">
        <v>1</v>
      </c>
      <c r="K13" s="79">
        <v>91</v>
      </c>
      <c r="L13" s="79">
        <v>84</v>
      </c>
      <c r="M13" s="27">
        <v>1</v>
      </c>
      <c r="N13" s="79">
        <v>96</v>
      </c>
      <c r="O13" s="79">
        <v>94</v>
      </c>
      <c r="P13" s="27">
        <v>1</v>
      </c>
      <c r="Q13" s="79">
        <v>122</v>
      </c>
      <c r="R13" s="79">
        <v>73</v>
      </c>
      <c r="S13" s="87" t="s">
        <v>83</v>
      </c>
      <c r="T13" s="79">
        <v>105</v>
      </c>
      <c r="U13" s="79">
        <v>76</v>
      </c>
      <c r="V13" s="87">
        <v>2</v>
      </c>
      <c r="W13" s="79">
        <v>99</v>
      </c>
      <c r="X13" s="79">
        <v>84</v>
      </c>
      <c r="Y13" s="27">
        <v>1</v>
      </c>
      <c r="Z13" s="79">
        <v>140</v>
      </c>
      <c r="AA13" s="84"/>
      <c r="AB13" s="85"/>
    </row>
    <row r="14" spans="1:28" s="3" customFormat="1" ht="21.75" customHeight="1">
      <c r="A14" s="81"/>
      <c r="B14" s="86" t="s">
        <v>34</v>
      </c>
      <c r="C14" s="79">
        <v>622</v>
      </c>
      <c r="D14" s="79">
        <v>14</v>
      </c>
      <c r="E14" s="79">
        <v>871</v>
      </c>
      <c r="F14" s="79">
        <v>77</v>
      </c>
      <c r="G14" s="79">
        <v>3</v>
      </c>
      <c r="H14" s="79">
        <v>135</v>
      </c>
      <c r="I14" s="79">
        <v>98</v>
      </c>
      <c r="J14" s="79">
        <v>2</v>
      </c>
      <c r="K14" s="79">
        <v>126</v>
      </c>
      <c r="L14" s="79">
        <v>101</v>
      </c>
      <c r="M14" s="27">
        <v>2</v>
      </c>
      <c r="N14" s="79">
        <v>146</v>
      </c>
      <c r="O14" s="79">
        <v>79</v>
      </c>
      <c r="P14" s="27">
        <v>2</v>
      </c>
      <c r="Q14" s="79">
        <v>96</v>
      </c>
      <c r="R14" s="79">
        <v>86</v>
      </c>
      <c r="S14" s="87">
        <v>3</v>
      </c>
      <c r="T14" s="79">
        <v>125</v>
      </c>
      <c r="U14" s="79">
        <v>94</v>
      </c>
      <c r="V14" s="87">
        <v>1</v>
      </c>
      <c r="W14" s="79">
        <v>122</v>
      </c>
      <c r="X14" s="79">
        <v>87</v>
      </c>
      <c r="Y14" s="27">
        <v>1</v>
      </c>
      <c r="Z14" s="79">
        <v>121</v>
      </c>
      <c r="AA14" s="84"/>
      <c r="AB14" s="85"/>
    </row>
    <row r="15" spans="1:28" s="3" customFormat="1" ht="21.75" customHeight="1">
      <c r="A15" s="81"/>
      <c r="B15" s="86" t="s">
        <v>35</v>
      </c>
      <c r="C15" s="79">
        <v>598</v>
      </c>
      <c r="D15" s="79">
        <v>7</v>
      </c>
      <c r="E15" s="79">
        <v>825</v>
      </c>
      <c r="F15" s="79">
        <v>67</v>
      </c>
      <c r="G15" s="79">
        <v>1</v>
      </c>
      <c r="H15" s="79">
        <v>105</v>
      </c>
      <c r="I15" s="79">
        <v>75</v>
      </c>
      <c r="J15" s="79">
        <v>2</v>
      </c>
      <c r="K15" s="79">
        <v>94</v>
      </c>
      <c r="L15" s="79">
        <v>98</v>
      </c>
      <c r="M15" s="27">
        <v>2</v>
      </c>
      <c r="N15" s="79">
        <v>129</v>
      </c>
      <c r="O15" s="79">
        <v>86</v>
      </c>
      <c r="P15" s="27">
        <v>2</v>
      </c>
      <c r="Q15" s="79">
        <v>113</v>
      </c>
      <c r="R15" s="79">
        <v>91</v>
      </c>
      <c r="S15" s="87" t="s">
        <v>83</v>
      </c>
      <c r="T15" s="79">
        <v>114</v>
      </c>
      <c r="U15" s="79">
        <v>84</v>
      </c>
      <c r="V15" s="87" t="s">
        <v>83</v>
      </c>
      <c r="W15" s="79">
        <v>119</v>
      </c>
      <c r="X15" s="79">
        <v>97</v>
      </c>
      <c r="Y15" s="27" t="s">
        <v>83</v>
      </c>
      <c r="Z15" s="79">
        <v>151</v>
      </c>
      <c r="AA15" s="84"/>
      <c r="AB15" s="85"/>
    </row>
    <row r="16" spans="1:28" s="3" customFormat="1" ht="30" customHeight="1">
      <c r="A16" s="81"/>
      <c r="B16" s="86" t="s">
        <v>37</v>
      </c>
      <c r="C16" s="79">
        <v>566</v>
      </c>
      <c r="D16" s="79">
        <v>11</v>
      </c>
      <c r="E16" s="79">
        <v>758</v>
      </c>
      <c r="F16" s="79">
        <v>63</v>
      </c>
      <c r="G16" s="79">
        <v>2</v>
      </c>
      <c r="H16" s="79">
        <v>89</v>
      </c>
      <c r="I16" s="79">
        <v>95</v>
      </c>
      <c r="J16" s="79">
        <v>3</v>
      </c>
      <c r="K16" s="79">
        <v>122</v>
      </c>
      <c r="L16" s="79">
        <v>84</v>
      </c>
      <c r="M16" s="27">
        <v>3</v>
      </c>
      <c r="N16" s="79">
        <v>130</v>
      </c>
      <c r="O16" s="79">
        <v>102</v>
      </c>
      <c r="P16" s="27">
        <v>1</v>
      </c>
      <c r="Q16" s="79">
        <v>129</v>
      </c>
      <c r="R16" s="79">
        <v>80</v>
      </c>
      <c r="S16" s="87" t="s">
        <v>83</v>
      </c>
      <c r="T16" s="79">
        <v>104</v>
      </c>
      <c r="U16" s="79">
        <v>75</v>
      </c>
      <c r="V16" s="87" t="s">
        <v>83</v>
      </c>
      <c r="W16" s="79">
        <v>103</v>
      </c>
      <c r="X16" s="79">
        <v>67</v>
      </c>
      <c r="Y16" s="27">
        <v>2</v>
      </c>
      <c r="Z16" s="79">
        <v>81</v>
      </c>
      <c r="AA16" s="84"/>
      <c r="AB16" s="85"/>
    </row>
    <row r="17" spans="1:28" s="3" customFormat="1" ht="22.5" customHeight="1">
      <c r="A17" s="81"/>
      <c r="B17" s="86" t="s">
        <v>38</v>
      </c>
      <c r="C17" s="78">
        <v>581</v>
      </c>
      <c r="D17" s="19">
        <v>11</v>
      </c>
      <c r="E17" s="29">
        <v>757</v>
      </c>
      <c r="F17" s="79">
        <v>74</v>
      </c>
      <c r="G17" s="79">
        <v>2</v>
      </c>
      <c r="H17" s="79">
        <v>110</v>
      </c>
      <c r="I17" s="79">
        <v>90</v>
      </c>
      <c r="J17" s="79">
        <v>3</v>
      </c>
      <c r="K17" s="79">
        <v>105</v>
      </c>
      <c r="L17" s="79">
        <v>89</v>
      </c>
      <c r="M17" s="27">
        <v>1</v>
      </c>
      <c r="N17" s="79">
        <v>112</v>
      </c>
      <c r="O17" s="79">
        <v>79</v>
      </c>
      <c r="P17" s="87" t="s">
        <v>83</v>
      </c>
      <c r="Q17" s="79">
        <v>106</v>
      </c>
      <c r="R17" s="79">
        <v>74</v>
      </c>
      <c r="S17" s="87">
        <v>2</v>
      </c>
      <c r="T17" s="79">
        <v>93</v>
      </c>
      <c r="U17" s="79">
        <v>108</v>
      </c>
      <c r="V17" s="87">
        <v>2</v>
      </c>
      <c r="W17" s="79">
        <v>137</v>
      </c>
      <c r="X17" s="79">
        <v>67</v>
      </c>
      <c r="Y17" s="27">
        <v>1</v>
      </c>
      <c r="Z17" s="79">
        <v>91</v>
      </c>
      <c r="AA17" s="84"/>
      <c r="AB17" s="85"/>
    </row>
    <row r="18" spans="1:28" s="3" customFormat="1" ht="22.5" customHeight="1">
      <c r="A18" s="81"/>
      <c r="B18" s="86" t="s">
        <v>44</v>
      </c>
      <c r="C18" s="29">
        <f>F18+I18+L18+O18+R18+U18+X18</f>
        <v>538</v>
      </c>
      <c r="D18" s="19">
        <v>9</v>
      </c>
      <c r="E18" s="19">
        <f>H18+K18+N18+Q18+T18+W18+Z18</f>
        <v>715</v>
      </c>
      <c r="F18" s="79">
        <v>62</v>
      </c>
      <c r="G18" s="79">
        <v>2</v>
      </c>
      <c r="H18" s="79">
        <v>102</v>
      </c>
      <c r="I18" s="79">
        <v>74</v>
      </c>
      <c r="J18" s="79">
        <v>3</v>
      </c>
      <c r="K18" s="79">
        <v>93</v>
      </c>
      <c r="L18" s="79">
        <v>79</v>
      </c>
      <c r="M18" s="27" t="s">
        <v>50</v>
      </c>
      <c r="N18" s="79">
        <v>101</v>
      </c>
      <c r="O18" s="79">
        <v>80</v>
      </c>
      <c r="P18" s="88">
        <v>1</v>
      </c>
      <c r="Q18" s="79">
        <v>98</v>
      </c>
      <c r="R18" s="79">
        <v>79</v>
      </c>
      <c r="S18" s="87">
        <v>1</v>
      </c>
      <c r="T18" s="79">
        <v>102</v>
      </c>
      <c r="U18" s="79">
        <v>81</v>
      </c>
      <c r="V18" s="87">
        <v>1</v>
      </c>
      <c r="W18" s="79">
        <v>98</v>
      </c>
      <c r="X18" s="79">
        <v>83</v>
      </c>
      <c r="Y18" s="27">
        <v>1</v>
      </c>
      <c r="Z18" s="79">
        <v>121</v>
      </c>
      <c r="AA18" s="84"/>
      <c r="AB18" s="85"/>
    </row>
    <row r="19" spans="1:28" s="3" customFormat="1" ht="22.5" customHeight="1">
      <c r="A19" s="81"/>
      <c r="B19" s="82" t="s">
        <v>85</v>
      </c>
      <c r="C19" s="78">
        <v>437</v>
      </c>
      <c r="D19" s="19">
        <v>6</v>
      </c>
      <c r="E19" s="19">
        <v>572</v>
      </c>
      <c r="F19" s="79">
        <v>47</v>
      </c>
      <c r="G19" s="79">
        <v>1</v>
      </c>
      <c r="H19" s="79">
        <v>61</v>
      </c>
      <c r="I19" s="79">
        <v>65</v>
      </c>
      <c r="J19" s="79">
        <v>4</v>
      </c>
      <c r="K19" s="79">
        <v>83</v>
      </c>
      <c r="L19" s="79">
        <v>75</v>
      </c>
      <c r="M19" s="27" t="s">
        <v>50</v>
      </c>
      <c r="N19" s="79">
        <v>103</v>
      </c>
      <c r="O19" s="79">
        <v>66</v>
      </c>
      <c r="P19" s="88" t="s">
        <v>50</v>
      </c>
      <c r="Q19" s="79">
        <v>88</v>
      </c>
      <c r="R19" s="79">
        <v>55</v>
      </c>
      <c r="S19" s="87">
        <v>1</v>
      </c>
      <c r="T19" s="79">
        <v>62</v>
      </c>
      <c r="U19" s="79">
        <v>71</v>
      </c>
      <c r="V19" s="88" t="s">
        <v>50</v>
      </c>
      <c r="W19" s="79">
        <v>91</v>
      </c>
      <c r="X19" s="79">
        <v>58</v>
      </c>
      <c r="Y19" s="27" t="s">
        <v>50</v>
      </c>
      <c r="Z19" s="79">
        <v>84</v>
      </c>
      <c r="AA19" s="84"/>
      <c r="AB19" s="85"/>
    </row>
    <row r="20" spans="1:28" s="3" customFormat="1" ht="22.5" customHeight="1">
      <c r="A20" s="81"/>
      <c r="B20" s="82" t="s">
        <v>46</v>
      </c>
      <c r="C20" s="12">
        <f>F20+I20+L20+O20+R20+U20+X20</f>
        <v>412</v>
      </c>
      <c r="D20" s="19">
        <f>G20+M20+P20+V20</f>
        <v>7</v>
      </c>
      <c r="E20" s="19">
        <f>H20+K20+N20+Q20+T20+W20+Z20</f>
        <v>539</v>
      </c>
      <c r="F20" s="79">
        <v>57</v>
      </c>
      <c r="G20" s="79">
        <v>1</v>
      </c>
      <c r="H20" s="79">
        <v>84</v>
      </c>
      <c r="I20" s="79">
        <v>72</v>
      </c>
      <c r="J20" s="27" t="s">
        <v>50</v>
      </c>
      <c r="K20" s="79">
        <v>90</v>
      </c>
      <c r="L20" s="79">
        <v>69</v>
      </c>
      <c r="M20" s="27">
        <v>3</v>
      </c>
      <c r="N20" s="79">
        <v>80</v>
      </c>
      <c r="O20" s="79">
        <v>56</v>
      </c>
      <c r="P20" s="88">
        <v>2</v>
      </c>
      <c r="Q20" s="79">
        <v>74</v>
      </c>
      <c r="R20" s="79">
        <v>60</v>
      </c>
      <c r="S20" s="27" t="s">
        <v>50</v>
      </c>
      <c r="T20" s="79">
        <v>77</v>
      </c>
      <c r="U20" s="79">
        <v>53</v>
      </c>
      <c r="V20" s="88">
        <v>1</v>
      </c>
      <c r="W20" s="79">
        <v>68</v>
      </c>
      <c r="X20" s="79">
        <v>45</v>
      </c>
      <c r="Y20" s="27" t="s">
        <v>50</v>
      </c>
      <c r="Z20" s="79">
        <v>66</v>
      </c>
      <c r="AA20" s="84"/>
      <c r="AB20" s="85"/>
    </row>
    <row r="21" spans="1:28" s="3" customFormat="1" ht="30" customHeight="1">
      <c r="A21" s="81"/>
      <c r="B21" s="82" t="s">
        <v>48</v>
      </c>
      <c r="C21" s="89">
        <v>435</v>
      </c>
      <c r="D21" s="19">
        <v>8</v>
      </c>
      <c r="E21" s="19">
        <v>567</v>
      </c>
      <c r="F21" s="79">
        <v>50</v>
      </c>
      <c r="G21" s="27" t="s">
        <v>50</v>
      </c>
      <c r="H21" s="79">
        <v>71</v>
      </c>
      <c r="I21" s="79">
        <v>60</v>
      </c>
      <c r="J21" s="27">
        <v>2</v>
      </c>
      <c r="K21" s="79">
        <v>73</v>
      </c>
      <c r="L21" s="79">
        <v>62</v>
      </c>
      <c r="M21" s="27">
        <v>1</v>
      </c>
      <c r="N21" s="79">
        <v>82</v>
      </c>
      <c r="O21" s="79">
        <v>76</v>
      </c>
      <c r="P21" s="27" t="s">
        <v>50</v>
      </c>
      <c r="Q21" s="79">
        <v>94</v>
      </c>
      <c r="R21" s="79">
        <v>54</v>
      </c>
      <c r="S21" s="27">
        <v>1</v>
      </c>
      <c r="T21" s="79">
        <v>70</v>
      </c>
      <c r="U21" s="79">
        <v>71</v>
      </c>
      <c r="V21" s="88">
        <v>1</v>
      </c>
      <c r="W21" s="79">
        <v>93</v>
      </c>
      <c r="X21" s="79">
        <v>62</v>
      </c>
      <c r="Y21" s="27">
        <v>3</v>
      </c>
      <c r="Z21" s="79">
        <v>84</v>
      </c>
      <c r="AA21" s="84"/>
      <c r="AB21" s="85"/>
    </row>
    <row r="22" spans="1:28" s="3" customFormat="1" ht="22.5" customHeight="1">
      <c r="A22" s="81"/>
      <c r="B22" s="86" t="s">
        <v>51</v>
      </c>
      <c r="C22" s="19">
        <v>378</v>
      </c>
      <c r="D22" s="19">
        <v>8</v>
      </c>
      <c r="E22" s="19">
        <v>486</v>
      </c>
      <c r="F22" s="79">
        <v>44</v>
      </c>
      <c r="G22" s="79">
        <v>1</v>
      </c>
      <c r="H22" s="79">
        <v>57</v>
      </c>
      <c r="I22" s="79">
        <v>55</v>
      </c>
      <c r="J22" s="27">
        <v>1</v>
      </c>
      <c r="K22" s="79">
        <v>70</v>
      </c>
      <c r="L22" s="79">
        <v>48</v>
      </c>
      <c r="M22" s="27" t="s">
        <v>83</v>
      </c>
      <c r="N22" s="79">
        <v>66</v>
      </c>
      <c r="O22" s="79">
        <v>54</v>
      </c>
      <c r="P22" s="88">
        <v>1</v>
      </c>
      <c r="Q22" s="79">
        <v>65</v>
      </c>
      <c r="R22" s="79">
        <v>65</v>
      </c>
      <c r="S22" s="27">
        <v>1</v>
      </c>
      <c r="T22" s="79">
        <v>80</v>
      </c>
      <c r="U22" s="79">
        <v>65</v>
      </c>
      <c r="V22" s="88">
        <v>2</v>
      </c>
      <c r="W22" s="79">
        <v>82</v>
      </c>
      <c r="X22" s="79">
        <v>47</v>
      </c>
      <c r="Y22" s="27">
        <v>2</v>
      </c>
      <c r="Z22" s="79">
        <v>66</v>
      </c>
      <c r="AA22" s="84"/>
      <c r="AB22" s="85"/>
    </row>
    <row r="23" spans="1:28" s="3" customFormat="1" ht="22.5" customHeight="1">
      <c r="A23" s="81"/>
      <c r="B23" s="90" t="s">
        <v>53</v>
      </c>
      <c r="C23" s="19">
        <f>F23+I23+L23+O23+R23+U23+X23</f>
        <v>388</v>
      </c>
      <c r="D23" s="19">
        <f>G23+M23+P23+V23+Y23</f>
        <v>9</v>
      </c>
      <c r="E23" s="19">
        <f>H23+K23+N23+Q23+T23+W23+Z23</f>
        <v>512</v>
      </c>
      <c r="F23" s="79">
        <v>53</v>
      </c>
      <c r="G23" s="79">
        <v>1</v>
      </c>
      <c r="H23" s="79">
        <v>75</v>
      </c>
      <c r="I23" s="79">
        <v>55</v>
      </c>
      <c r="J23" s="27" t="s">
        <v>50</v>
      </c>
      <c r="K23" s="79">
        <v>72</v>
      </c>
      <c r="L23" s="79">
        <v>60</v>
      </c>
      <c r="M23" s="27">
        <v>1</v>
      </c>
      <c r="N23" s="79">
        <v>73</v>
      </c>
      <c r="O23" s="79">
        <v>62</v>
      </c>
      <c r="P23" s="88">
        <v>1</v>
      </c>
      <c r="Q23" s="79">
        <v>86</v>
      </c>
      <c r="R23" s="79">
        <v>59</v>
      </c>
      <c r="S23" s="27" t="s">
        <v>50</v>
      </c>
      <c r="T23" s="79">
        <v>75</v>
      </c>
      <c r="U23" s="79">
        <v>49</v>
      </c>
      <c r="V23" s="88">
        <v>3</v>
      </c>
      <c r="W23" s="79">
        <v>65</v>
      </c>
      <c r="X23" s="79">
        <v>50</v>
      </c>
      <c r="Y23" s="27">
        <v>3</v>
      </c>
      <c r="Z23" s="79">
        <v>66</v>
      </c>
      <c r="AA23" s="84"/>
      <c r="AB23" s="85"/>
    </row>
    <row r="24" spans="1:27" s="3" customFormat="1" ht="22.5" customHeight="1">
      <c r="A24" s="91" t="s">
        <v>112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3"/>
      <c r="T24" s="92"/>
      <c r="U24" s="94"/>
      <c r="V24" s="92"/>
      <c r="W24" s="92"/>
      <c r="X24" s="92"/>
      <c r="Y24" s="92"/>
      <c r="Z24" s="95" t="s">
        <v>113</v>
      </c>
      <c r="AA24" s="19"/>
    </row>
    <row r="25" spans="1:27" s="3" customFormat="1" ht="22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s="3" customFormat="1" ht="22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</sheetData>
  <sheetProtection/>
  <printOptions/>
  <pageMargins left="0.7" right="0.7" top="0.75" bottom="0.75" header="0.3" footer="0.3"/>
  <pageSetup horizontalDpi="600" verticalDpi="600" orientation="portrait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7"/>
  <sheetViews>
    <sheetView view="pageBreakPreview" zoomScale="60" zoomScalePageLayoutView="0" workbookViewId="0" topLeftCell="A1">
      <selection activeCell="AE27" sqref="AE27"/>
    </sheetView>
  </sheetViews>
  <sheetFormatPr defaultColWidth="8.66015625" defaultRowHeight="18"/>
  <cols>
    <col min="1" max="1" width="2.66015625" style="2" customWidth="1"/>
    <col min="2" max="2" width="13.08203125" style="2" customWidth="1"/>
    <col min="3" max="13" width="6.66015625" style="2" customWidth="1"/>
    <col min="14" max="14" width="7.16015625" style="2" customWidth="1"/>
    <col min="15" max="15" width="6.66015625" style="2" customWidth="1"/>
    <col min="16" max="16" width="5.66015625" style="2" customWidth="1"/>
    <col min="17" max="18" width="6.66015625" style="2" customWidth="1"/>
    <col min="19" max="19" width="5.66015625" style="2" customWidth="1"/>
    <col min="20" max="21" width="6.66015625" style="2" customWidth="1"/>
    <col min="22" max="22" width="5.66015625" style="2" customWidth="1"/>
    <col min="23" max="24" width="6.66015625" style="2" customWidth="1"/>
    <col min="25" max="25" width="5.66015625" style="2" customWidth="1"/>
    <col min="26" max="27" width="6.66015625" style="2" customWidth="1"/>
    <col min="28" max="28" width="5.66015625" style="2" customWidth="1"/>
    <col min="29" max="29" width="6.66015625" style="2" customWidth="1"/>
    <col min="30" max="30" width="2.66015625" style="2" customWidth="1"/>
    <col min="31" max="31" width="14.66015625" style="2" customWidth="1"/>
    <col min="32" max="43" width="6.66015625" style="2" customWidth="1"/>
    <col min="44" max="44" width="2.66015625" style="2" customWidth="1"/>
    <col min="45" max="16384" width="8.66015625" style="2" customWidth="1"/>
  </cols>
  <sheetData>
    <row r="1" spans="1:44" s="3" customFormat="1" ht="22.5" customHeight="1">
      <c r="A1" s="5" t="s">
        <v>114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s="3" customFormat="1" ht="22.5" customHeight="1">
      <c r="A2" s="5"/>
      <c r="B2" s="5" t="s">
        <v>115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1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s="3" customFormat="1" ht="22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 t="s">
        <v>116</v>
      </c>
      <c r="AB3" s="5"/>
      <c r="AC3" s="5"/>
      <c r="AD3" s="5"/>
      <c r="AE3" s="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s="3" customFormat="1" ht="22.5" customHeight="1">
      <c r="A4" s="6"/>
      <c r="B4" s="6" t="s">
        <v>117</v>
      </c>
      <c r="C4" s="8" t="s">
        <v>118</v>
      </c>
      <c r="D4" s="9"/>
      <c r="E4" s="9"/>
      <c r="F4" s="8" t="s">
        <v>119</v>
      </c>
      <c r="G4" s="9"/>
      <c r="H4" s="9"/>
      <c r="I4" s="8" t="s">
        <v>120</v>
      </c>
      <c r="J4" s="9"/>
      <c r="K4" s="9"/>
      <c r="L4" s="8" t="s">
        <v>121</v>
      </c>
      <c r="M4" s="9"/>
      <c r="N4" s="9"/>
      <c r="O4" s="8" t="s">
        <v>122</v>
      </c>
      <c r="P4" s="9"/>
      <c r="Q4" s="9"/>
      <c r="R4" s="8" t="s">
        <v>123</v>
      </c>
      <c r="S4" s="9"/>
      <c r="T4" s="9"/>
      <c r="U4" s="8" t="s">
        <v>124</v>
      </c>
      <c r="V4" s="9"/>
      <c r="W4" s="9"/>
      <c r="X4" s="8" t="s">
        <v>125</v>
      </c>
      <c r="Y4" s="9"/>
      <c r="Z4" s="9"/>
      <c r="AA4" s="8" t="s">
        <v>126</v>
      </c>
      <c r="AB4" s="9"/>
      <c r="AC4" s="9"/>
      <c r="AD4" s="6"/>
      <c r="AE4" s="1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s="3" customFormat="1" ht="22.5" customHeight="1">
      <c r="A5" s="40"/>
      <c r="B5" s="40"/>
      <c r="C5" s="96" t="s">
        <v>127</v>
      </c>
      <c r="D5" s="96" t="s">
        <v>105</v>
      </c>
      <c r="E5" s="96" t="s">
        <v>128</v>
      </c>
      <c r="F5" s="96" t="s">
        <v>127</v>
      </c>
      <c r="G5" s="96" t="s">
        <v>105</v>
      </c>
      <c r="H5" s="96" t="s">
        <v>128</v>
      </c>
      <c r="I5" s="96" t="s">
        <v>127</v>
      </c>
      <c r="J5" s="96" t="s">
        <v>105</v>
      </c>
      <c r="K5" s="96" t="s">
        <v>128</v>
      </c>
      <c r="L5" s="96" t="s">
        <v>127</v>
      </c>
      <c r="M5" s="96" t="s">
        <v>105</v>
      </c>
      <c r="N5" s="96" t="s">
        <v>128</v>
      </c>
      <c r="O5" s="96" t="s">
        <v>127</v>
      </c>
      <c r="P5" s="96" t="s">
        <v>129</v>
      </c>
      <c r="Q5" s="96" t="s">
        <v>128</v>
      </c>
      <c r="R5" s="96" t="s">
        <v>127</v>
      </c>
      <c r="S5" s="96" t="s">
        <v>129</v>
      </c>
      <c r="T5" s="96" t="s">
        <v>128</v>
      </c>
      <c r="U5" s="96" t="s">
        <v>127</v>
      </c>
      <c r="V5" s="96" t="s">
        <v>129</v>
      </c>
      <c r="W5" s="96" t="s">
        <v>128</v>
      </c>
      <c r="X5" s="96" t="s">
        <v>127</v>
      </c>
      <c r="Y5" s="96" t="s">
        <v>129</v>
      </c>
      <c r="Z5" s="96" t="s">
        <v>128</v>
      </c>
      <c r="AA5" s="96" t="s">
        <v>127</v>
      </c>
      <c r="AB5" s="96" t="s">
        <v>129</v>
      </c>
      <c r="AC5" s="96" t="s">
        <v>128</v>
      </c>
      <c r="AD5" s="97"/>
      <c r="AE5" s="1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s="3" customFormat="1" ht="22.5" customHeight="1">
      <c r="A6" s="5"/>
      <c r="B6" s="74" t="s">
        <v>130</v>
      </c>
      <c r="C6" s="12">
        <v>375</v>
      </c>
      <c r="D6" s="5">
        <v>13</v>
      </c>
      <c r="E6" s="5">
        <v>494</v>
      </c>
      <c r="F6" s="5">
        <v>11</v>
      </c>
      <c r="G6" s="75" t="s">
        <v>83</v>
      </c>
      <c r="H6" s="5">
        <v>17</v>
      </c>
      <c r="I6" s="5">
        <v>7</v>
      </c>
      <c r="J6" s="5">
        <v>2</v>
      </c>
      <c r="K6" s="5">
        <v>6</v>
      </c>
      <c r="L6" s="5">
        <v>6</v>
      </c>
      <c r="M6" s="75" t="s">
        <v>83</v>
      </c>
      <c r="N6" s="5">
        <v>7</v>
      </c>
      <c r="O6" s="5">
        <v>26</v>
      </c>
      <c r="P6" s="5">
        <v>1</v>
      </c>
      <c r="Q6" s="5">
        <v>29</v>
      </c>
      <c r="R6" s="5">
        <v>45</v>
      </c>
      <c r="S6" s="5">
        <v>2</v>
      </c>
      <c r="T6" s="5">
        <v>54</v>
      </c>
      <c r="U6" s="5">
        <v>43</v>
      </c>
      <c r="V6" s="5">
        <v>1</v>
      </c>
      <c r="W6" s="5">
        <v>64</v>
      </c>
      <c r="X6" s="5">
        <v>36</v>
      </c>
      <c r="Y6" s="5">
        <v>1</v>
      </c>
      <c r="Z6" s="5">
        <v>47</v>
      </c>
      <c r="AA6" s="5">
        <v>47</v>
      </c>
      <c r="AB6" s="75" t="s">
        <v>83</v>
      </c>
      <c r="AC6" s="5">
        <v>69</v>
      </c>
      <c r="AD6" s="5"/>
      <c r="AE6" s="1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3" customFormat="1" ht="22.5" customHeight="1">
      <c r="A7" s="5"/>
      <c r="B7" s="74" t="s">
        <v>131</v>
      </c>
      <c r="C7" s="12">
        <v>481</v>
      </c>
      <c r="D7" s="5">
        <v>11</v>
      </c>
      <c r="E7" s="75" t="s">
        <v>83</v>
      </c>
      <c r="F7" s="5">
        <v>16</v>
      </c>
      <c r="G7" s="5">
        <v>3</v>
      </c>
      <c r="H7" s="75" t="s">
        <v>83</v>
      </c>
      <c r="I7" s="5">
        <v>3</v>
      </c>
      <c r="J7" s="75" t="s">
        <v>83</v>
      </c>
      <c r="K7" s="75" t="s">
        <v>83</v>
      </c>
      <c r="L7" s="5">
        <v>4</v>
      </c>
      <c r="M7" s="75" t="s">
        <v>83</v>
      </c>
      <c r="N7" s="75" t="s">
        <v>83</v>
      </c>
      <c r="O7" s="5">
        <v>64</v>
      </c>
      <c r="P7" s="5">
        <v>1</v>
      </c>
      <c r="Q7" s="75" t="s">
        <v>83</v>
      </c>
      <c r="R7" s="5">
        <v>67</v>
      </c>
      <c r="S7" s="5">
        <v>1</v>
      </c>
      <c r="T7" s="75" t="s">
        <v>83</v>
      </c>
      <c r="U7" s="5">
        <v>43</v>
      </c>
      <c r="V7" s="75" t="s">
        <v>83</v>
      </c>
      <c r="W7" s="75" t="s">
        <v>83</v>
      </c>
      <c r="X7" s="5">
        <v>53</v>
      </c>
      <c r="Y7" s="5">
        <v>2</v>
      </c>
      <c r="Z7" s="75" t="s">
        <v>83</v>
      </c>
      <c r="AA7" s="5">
        <v>58</v>
      </c>
      <c r="AB7" s="5">
        <v>3</v>
      </c>
      <c r="AC7" s="75" t="s">
        <v>83</v>
      </c>
      <c r="AD7" s="5"/>
      <c r="AE7" s="1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s="3" customFormat="1" ht="22.5" customHeight="1">
      <c r="A8" s="22"/>
      <c r="B8" s="77" t="s">
        <v>132</v>
      </c>
      <c r="C8" s="78">
        <f>F8+I8+L8+O8+R8+U8+X8+AA8+C29+F29+I29+L29</f>
        <v>577</v>
      </c>
      <c r="D8" s="29">
        <v>7</v>
      </c>
      <c r="E8" s="29">
        <v>810</v>
      </c>
      <c r="F8" s="79">
        <v>10</v>
      </c>
      <c r="G8" s="75" t="s">
        <v>83</v>
      </c>
      <c r="H8" s="79">
        <v>13</v>
      </c>
      <c r="I8" s="79">
        <v>6</v>
      </c>
      <c r="J8" s="75" t="s">
        <v>83</v>
      </c>
      <c r="K8" s="79">
        <v>12</v>
      </c>
      <c r="L8" s="79">
        <v>6</v>
      </c>
      <c r="M8" s="75" t="s">
        <v>83</v>
      </c>
      <c r="N8" s="79">
        <v>7</v>
      </c>
      <c r="O8" s="79">
        <v>59</v>
      </c>
      <c r="P8" s="75" t="s">
        <v>83</v>
      </c>
      <c r="Q8" s="79">
        <v>75</v>
      </c>
      <c r="R8" s="79">
        <v>79</v>
      </c>
      <c r="S8" s="75" t="s">
        <v>83</v>
      </c>
      <c r="T8" s="79">
        <v>103</v>
      </c>
      <c r="U8" s="79">
        <v>65</v>
      </c>
      <c r="V8" s="79">
        <v>1</v>
      </c>
      <c r="W8" s="79">
        <v>100</v>
      </c>
      <c r="X8" s="79">
        <v>61</v>
      </c>
      <c r="Y8" s="79">
        <v>1</v>
      </c>
      <c r="Z8" s="79">
        <v>80</v>
      </c>
      <c r="AA8" s="79">
        <v>75</v>
      </c>
      <c r="AB8" s="75" t="s">
        <v>83</v>
      </c>
      <c r="AC8" s="79">
        <v>110</v>
      </c>
      <c r="AD8" s="39"/>
      <c r="AE8" s="1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s="3" customFormat="1" ht="22.5" customHeight="1">
      <c r="A9" s="24"/>
      <c r="B9" s="98" t="s">
        <v>133</v>
      </c>
      <c r="C9" s="78">
        <f>F9+I9+L9+O9+R9+U9+X9+AA9+C30+F30+I30+L30</f>
        <v>562</v>
      </c>
      <c r="D9" s="29">
        <v>6</v>
      </c>
      <c r="E9" s="29">
        <v>774</v>
      </c>
      <c r="F9" s="79">
        <v>13</v>
      </c>
      <c r="G9" s="27">
        <v>2</v>
      </c>
      <c r="H9" s="79">
        <v>15</v>
      </c>
      <c r="I9" s="79">
        <v>8</v>
      </c>
      <c r="J9" s="27">
        <v>1</v>
      </c>
      <c r="K9" s="79">
        <v>11</v>
      </c>
      <c r="L9" s="79">
        <v>5</v>
      </c>
      <c r="M9" s="75" t="s">
        <v>83</v>
      </c>
      <c r="N9" s="79">
        <v>10</v>
      </c>
      <c r="O9" s="79">
        <v>64</v>
      </c>
      <c r="P9" s="79">
        <v>1</v>
      </c>
      <c r="Q9" s="79">
        <v>95</v>
      </c>
      <c r="R9" s="79">
        <v>84</v>
      </c>
      <c r="S9" s="75" t="s">
        <v>83</v>
      </c>
      <c r="T9" s="79">
        <v>111</v>
      </c>
      <c r="U9" s="79">
        <v>54</v>
      </c>
      <c r="V9" s="75" t="s">
        <v>83</v>
      </c>
      <c r="W9" s="79">
        <v>81</v>
      </c>
      <c r="X9" s="79">
        <v>56</v>
      </c>
      <c r="Y9" s="75" t="s">
        <v>83</v>
      </c>
      <c r="Z9" s="79">
        <v>69</v>
      </c>
      <c r="AA9" s="79">
        <v>63</v>
      </c>
      <c r="AB9" s="79">
        <v>2</v>
      </c>
      <c r="AC9" s="79">
        <v>85</v>
      </c>
      <c r="AD9" s="39"/>
      <c r="AE9" s="1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s="3" customFormat="1" ht="22.5" customHeight="1">
      <c r="A10" s="24"/>
      <c r="B10" s="99" t="s">
        <v>134</v>
      </c>
      <c r="C10" s="29">
        <v>548</v>
      </c>
      <c r="D10" s="29">
        <v>10</v>
      </c>
      <c r="E10" s="29">
        <v>772</v>
      </c>
      <c r="F10" s="79">
        <v>13</v>
      </c>
      <c r="G10" s="80" t="s">
        <v>83</v>
      </c>
      <c r="H10" s="79">
        <v>20</v>
      </c>
      <c r="I10" s="79">
        <v>4</v>
      </c>
      <c r="J10" s="27">
        <v>2</v>
      </c>
      <c r="K10" s="79">
        <v>3</v>
      </c>
      <c r="L10" s="79">
        <v>6</v>
      </c>
      <c r="M10" s="80" t="s">
        <v>83</v>
      </c>
      <c r="N10" s="79">
        <v>6</v>
      </c>
      <c r="O10" s="79">
        <v>50</v>
      </c>
      <c r="P10" s="80" t="s">
        <v>83</v>
      </c>
      <c r="Q10" s="79">
        <v>65</v>
      </c>
      <c r="R10" s="79">
        <v>90</v>
      </c>
      <c r="S10" s="79">
        <v>1</v>
      </c>
      <c r="T10" s="79">
        <v>117</v>
      </c>
      <c r="U10" s="79">
        <v>64</v>
      </c>
      <c r="V10" s="79">
        <v>1</v>
      </c>
      <c r="W10" s="79">
        <v>90</v>
      </c>
      <c r="X10" s="79">
        <v>64</v>
      </c>
      <c r="Y10" s="79">
        <v>2</v>
      </c>
      <c r="Z10" s="79">
        <v>108</v>
      </c>
      <c r="AA10" s="79">
        <v>81</v>
      </c>
      <c r="AB10" s="79">
        <v>1</v>
      </c>
      <c r="AC10" s="79">
        <v>110</v>
      </c>
      <c r="AD10" s="39"/>
      <c r="AE10" s="1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s="3" customFormat="1" ht="28.5" customHeight="1">
      <c r="A11" s="24"/>
      <c r="B11" s="99" t="s">
        <v>135</v>
      </c>
      <c r="C11" s="29">
        <v>549</v>
      </c>
      <c r="D11" s="29">
        <v>13</v>
      </c>
      <c r="E11" s="29">
        <v>781</v>
      </c>
      <c r="F11" s="79">
        <v>16</v>
      </c>
      <c r="G11" s="80">
        <v>1</v>
      </c>
      <c r="H11" s="79">
        <v>23</v>
      </c>
      <c r="I11" s="79">
        <v>5</v>
      </c>
      <c r="J11" s="80" t="s">
        <v>83</v>
      </c>
      <c r="K11" s="79">
        <v>6</v>
      </c>
      <c r="L11" s="79">
        <v>4</v>
      </c>
      <c r="M11" s="80" t="s">
        <v>83</v>
      </c>
      <c r="N11" s="79">
        <v>5</v>
      </c>
      <c r="O11" s="79">
        <v>57</v>
      </c>
      <c r="P11" s="80">
        <v>1</v>
      </c>
      <c r="Q11" s="79">
        <v>71</v>
      </c>
      <c r="R11" s="79">
        <v>75</v>
      </c>
      <c r="S11" s="79">
        <v>1</v>
      </c>
      <c r="T11" s="79">
        <v>106</v>
      </c>
      <c r="U11" s="79">
        <v>76</v>
      </c>
      <c r="V11" s="79">
        <v>2</v>
      </c>
      <c r="W11" s="79">
        <v>112</v>
      </c>
      <c r="X11" s="79">
        <v>63</v>
      </c>
      <c r="Y11" s="79">
        <v>2</v>
      </c>
      <c r="Z11" s="79">
        <v>88</v>
      </c>
      <c r="AA11" s="79">
        <v>54</v>
      </c>
      <c r="AB11" s="79">
        <v>1</v>
      </c>
      <c r="AC11" s="79">
        <v>79</v>
      </c>
      <c r="AD11" s="39"/>
      <c r="AE11" s="1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s="3" customFormat="1" ht="22.5" customHeight="1">
      <c r="A12" s="24"/>
      <c r="B12" s="99" t="s">
        <v>136</v>
      </c>
      <c r="C12" s="29">
        <v>622</v>
      </c>
      <c r="D12" s="29">
        <v>14</v>
      </c>
      <c r="E12" s="29">
        <v>871</v>
      </c>
      <c r="F12" s="79">
        <v>15</v>
      </c>
      <c r="G12" s="80">
        <v>3</v>
      </c>
      <c r="H12" s="79">
        <v>24</v>
      </c>
      <c r="I12" s="79">
        <v>4</v>
      </c>
      <c r="J12" s="80" t="s">
        <v>83</v>
      </c>
      <c r="K12" s="79">
        <v>7</v>
      </c>
      <c r="L12" s="79">
        <v>9</v>
      </c>
      <c r="M12" s="80" t="s">
        <v>83</v>
      </c>
      <c r="N12" s="79">
        <v>17</v>
      </c>
      <c r="O12" s="79">
        <v>53</v>
      </c>
      <c r="P12" s="80">
        <v>1</v>
      </c>
      <c r="Q12" s="79">
        <v>64</v>
      </c>
      <c r="R12" s="79">
        <v>97</v>
      </c>
      <c r="S12" s="79">
        <v>2</v>
      </c>
      <c r="T12" s="79">
        <v>124</v>
      </c>
      <c r="U12" s="79">
        <v>75</v>
      </c>
      <c r="V12" s="79">
        <v>2</v>
      </c>
      <c r="W12" s="79">
        <v>101</v>
      </c>
      <c r="X12" s="79">
        <v>60</v>
      </c>
      <c r="Y12" s="75" t="s">
        <v>83</v>
      </c>
      <c r="Z12" s="79">
        <v>109</v>
      </c>
      <c r="AA12" s="79">
        <v>71</v>
      </c>
      <c r="AB12" s="79">
        <v>2</v>
      </c>
      <c r="AC12" s="79">
        <v>101</v>
      </c>
      <c r="AD12" s="39"/>
      <c r="AE12" s="1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3" customFormat="1" ht="23.25" customHeight="1">
      <c r="A13" s="24"/>
      <c r="B13" s="99" t="s">
        <v>137</v>
      </c>
      <c r="C13" s="29">
        <v>598</v>
      </c>
      <c r="D13" s="29">
        <v>7</v>
      </c>
      <c r="E13" s="29">
        <v>825</v>
      </c>
      <c r="F13" s="79">
        <v>12</v>
      </c>
      <c r="G13" s="80">
        <v>1</v>
      </c>
      <c r="H13" s="79">
        <v>25</v>
      </c>
      <c r="I13" s="79">
        <v>2</v>
      </c>
      <c r="J13" s="80" t="s">
        <v>83</v>
      </c>
      <c r="K13" s="79">
        <v>2</v>
      </c>
      <c r="L13" s="79">
        <v>1</v>
      </c>
      <c r="M13" s="80" t="s">
        <v>83</v>
      </c>
      <c r="N13" s="79">
        <v>1</v>
      </c>
      <c r="O13" s="79">
        <v>51</v>
      </c>
      <c r="P13" s="80">
        <v>1</v>
      </c>
      <c r="Q13" s="79">
        <v>62</v>
      </c>
      <c r="R13" s="79">
        <v>85</v>
      </c>
      <c r="S13" s="79">
        <v>1</v>
      </c>
      <c r="T13" s="79">
        <v>110</v>
      </c>
      <c r="U13" s="79">
        <v>85</v>
      </c>
      <c r="V13" s="79">
        <v>2</v>
      </c>
      <c r="W13" s="79">
        <v>115</v>
      </c>
      <c r="X13" s="79">
        <v>69</v>
      </c>
      <c r="Y13" s="75">
        <v>1</v>
      </c>
      <c r="Z13" s="79">
        <v>88</v>
      </c>
      <c r="AA13" s="79">
        <v>74</v>
      </c>
      <c r="AB13" s="100" t="s">
        <v>83</v>
      </c>
      <c r="AC13" s="79">
        <v>111</v>
      </c>
      <c r="AD13" s="39"/>
      <c r="AE13" s="1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3" customFormat="1" ht="23.25" customHeight="1">
      <c r="A14" s="24"/>
      <c r="B14" s="99" t="s">
        <v>138</v>
      </c>
      <c r="C14" s="29">
        <v>566</v>
      </c>
      <c r="D14" s="29">
        <v>11</v>
      </c>
      <c r="E14" s="29">
        <v>758</v>
      </c>
      <c r="F14" s="79">
        <v>13</v>
      </c>
      <c r="G14" s="80">
        <v>1</v>
      </c>
      <c r="H14" s="79">
        <v>21</v>
      </c>
      <c r="I14" s="79">
        <v>6</v>
      </c>
      <c r="J14" s="80">
        <v>1</v>
      </c>
      <c r="K14" s="79">
        <v>13</v>
      </c>
      <c r="L14" s="79">
        <v>3</v>
      </c>
      <c r="M14" s="80" t="s">
        <v>83</v>
      </c>
      <c r="N14" s="79">
        <v>4</v>
      </c>
      <c r="O14" s="79">
        <v>53</v>
      </c>
      <c r="P14" s="80">
        <v>2</v>
      </c>
      <c r="Q14" s="79">
        <v>63</v>
      </c>
      <c r="R14" s="79">
        <v>79</v>
      </c>
      <c r="S14" s="79">
        <v>1</v>
      </c>
      <c r="T14" s="79">
        <v>102</v>
      </c>
      <c r="U14" s="79">
        <v>74</v>
      </c>
      <c r="V14" s="79">
        <v>2</v>
      </c>
      <c r="W14" s="79">
        <v>96</v>
      </c>
      <c r="X14" s="79">
        <v>68</v>
      </c>
      <c r="Y14" s="75">
        <v>1</v>
      </c>
      <c r="Z14" s="79">
        <v>103</v>
      </c>
      <c r="AA14" s="79">
        <v>67</v>
      </c>
      <c r="AB14" s="100" t="s">
        <v>83</v>
      </c>
      <c r="AC14" s="79">
        <v>96</v>
      </c>
      <c r="AD14" s="39"/>
      <c r="AE14" s="1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3" customFormat="1" ht="23.25" customHeight="1">
      <c r="A15" s="24"/>
      <c r="B15" s="99" t="s">
        <v>139</v>
      </c>
      <c r="C15" s="17">
        <v>581</v>
      </c>
      <c r="D15" s="19">
        <v>11</v>
      </c>
      <c r="E15" s="19">
        <v>757</v>
      </c>
      <c r="F15" s="79">
        <v>10</v>
      </c>
      <c r="G15" s="80">
        <v>1</v>
      </c>
      <c r="H15" s="79">
        <v>13</v>
      </c>
      <c r="I15" s="79">
        <v>5</v>
      </c>
      <c r="J15" s="80">
        <v>1</v>
      </c>
      <c r="K15" s="79">
        <v>6</v>
      </c>
      <c r="L15" s="79">
        <v>12</v>
      </c>
      <c r="M15" s="80">
        <v>1</v>
      </c>
      <c r="N15" s="79">
        <v>14</v>
      </c>
      <c r="O15" s="79">
        <v>68</v>
      </c>
      <c r="P15" s="80">
        <v>1</v>
      </c>
      <c r="Q15" s="79">
        <v>91</v>
      </c>
      <c r="R15" s="79">
        <v>70</v>
      </c>
      <c r="S15" s="80" t="s">
        <v>83</v>
      </c>
      <c r="T15" s="79">
        <v>94</v>
      </c>
      <c r="U15" s="79">
        <v>69</v>
      </c>
      <c r="V15" s="79">
        <v>1</v>
      </c>
      <c r="W15" s="79">
        <v>87</v>
      </c>
      <c r="X15" s="79">
        <v>43</v>
      </c>
      <c r="Y15" s="80" t="s">
        <v>83</v>
      </c>
      <c r="Z15" s="79">
        <v>62</v>
      </c>
      <c r="AA15" s="79">
        <v>82</v>
      </c>
      <c r="AB15" s="80">
        <v>1</v>
      </c>
      <c r="AC15" s="79">
        <v>109</v>
      </c>
      <c r="AD15" s="39"/>
      <c r="AE15" s="1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3" customFormat="1" ht="28.5" customHeight="1">
      <c r="A16" s="24"/>
      <c r="B16" s="99" t="s">
        <v>140</v>
      </c>
      <c r="C16" s="19">
        <f>F16+I16+L16+O16+R16+U16+X16+AA16+C37+F37+I37+L37</f>
        <v>538</v>
      </c>
      <c r="D16" s="19">
        <v>9</v>
      </c>
      <c r="E16" s="19">
        <f>H16+K16+N16+Q16+T16+W16+Z16+AC16+E37+H37+K37+N37</f>
        <v>715</v>
      </c>
      <c r="F16" s="79">
        <v>6</v>
      </c>
      <c r="G16" s="80">
        <v>1</v>
      </c>
      <c r="H16" s="79">
        <v>6</v>
      </c>
      <c r="I16" s="79">
        <v>3</v>
      </c>
      <c r="J16" s="80" t="s">
        <v>83</v>
      </c>
      <c r="K16" s="79">
        <v>5</v>
      </c>
      <c r="L16" s="79">
        <v>7</v>
      </c>
      <c r="M16" s="80" t="s">
        <v>83</v>
      </c>
      <c r="N16" s="79">
        <v>11</v>
      </c>
      <c r="O16" s="79">
        <v>65</v>
      </c>
      <c r="P16" s="80" t="s">
        <v>83</v>
      </c>
      <c r="Q16" s="79">
        <v>77</v>
      </c>
      <c r="R16" s="79">
        <v>76</v>
      </c>
      <c r="S16" s="80">
        <v>2</v>
      </c>
      <c r="T16" s="79">
        <v>92</v>
      </c>
      <c r="U16" s="79">
        <v>54</v>
      </c>
      <c r="V16" s="100" t="s">
        <v>83</v>
      </c>
      <c r="W16" s="79">
        <v>79</v>
      </c>
      <c r="X16" s="79">
        <v>57</v>
      </c>
      <c r="Y16" s="80">
        <v>1</v>
      </c>
      <c r="Z16" s="79">
        <v>79</v>
      </c>
      <c r="AA16" s="79">
        <v>58</v>
      </c>
      <c r="AB16" s="80">
        <v>3</v>
      </c>
      <c r="AC16" s="79">
        <v>77</v>
      </c>
      <c r="AD16" s="39"/>
      <c r="AE16" s="1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3" customFormat="1" ht="21.75" customHeight="1">
      <c r="A17" s="24"/>
      <c r="B17" s="98" t="s">
        <v>141</v>
      </c>
      <c r="C17" s="17">
        <v>437</v>
      </c>
      <c r="D17" s="19">
        <v>6</v>
      </c>
      <c r="E17" s="19">
        <v>572</v>
      </c>
      <c r="F17" s="79">
        <v>5</v>
      </c>
      <c r="G17" s="80" t="s">
        <v>83</v>
      </c>
      <c r="H17" s="79">
        <v>6</v>
      </c>
      <c r="I17" s="79">
        <v>4</v>
      </c>
      <c r="J17" s="80" t="s">
        <v>83</v>
      </c>
      <c r="K17" s="79">
        <v>5</v>
      </c>
      <c r="L17" s="79">
        <v>3</v>
      </c>
      <c r="M17" s="80" t="s">
        <v>83</v>
      </c>
      <c r="N17" s="79">
        <v>4</v>
      </c>
      <c r="O17" s="79">
        <v>58</v>
      </c>
      <c r="P17" s="80" t="s">
        <v>83</v>
      </c>
      <c r="Q17" s="79">
        <v>81</v>
      </c>
      <c r="R17" s="79">
        <v>69</v>
      </c>
      <c r="S17" s="80" t="s">
        <v>83</v>
      </c>
      <c r="T17" s="79">
        <v>88</v>
      </c>
      <c r="U17" s="79">
        <v>49</v>
      </c>
      <c r="V17" s="80" t="s">
        <v>83</v>
      </c>
      <c r="W17" s="79">
        <v>62</v>
      </c>
      <c r="X17" s="79">
        <v>42</v>
      </c>
      <c r="Y17" s="80" t="s">
        <v>83</v>
      </c>
      <c r="Z17" s="79">
        <v>53</v>
      </c>
      <c r="AA17" s="79">
        <v>48</v>
      </c>
      <c r="AB17" s="80" t="s">
        <v>83</v>
      </c>
      <c r="AC17" s="79">
        <v>65</v>
      </c>
      <c r="AD17" s="39"/>
      <c r="AE17" s="1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3" customFormat="1" ht="21.75" customHeight="1">
      <c r="A18" s="24"/>
      <c r="B18" s="98" t="s">
        <v>142</v>
      </c>
      <c r="C18" s="12">
        <f>F18+I18+L18+O18+R18+U18+X18+AA18+C39+F39+I39+L39</f>
        <v>412</v>
      </c>
      <c r="D18" s="19">
        <f>P18+V18+AB18+G39+J39</f>
        <v>7</v>
      </c>
      <c r="E18" s="19">
        <f>H18+K18+N18+Q18+T18+W18+Z18+AC18+E39+H39+K39+N39</f>
        <v>539</v>
      </c>
      <c r="F18" s="79">
        <v>2</v>
      </c>
      <c r="G18" s="80" t="s">
        <v>83</v>
      </c>
      <c r="H18" s="79">
        <v>4</v>
      </c>
      <c r="I18" s="79">
        <v>2</v>
      </c>
      <c r="J18" s="80" t="s">
        <v>83</v>
      </c>
      <c r="K18" s="79">
        <v>4</v>
      </c>
      <c r="L18" s="79">
        <v>1</v>
      </c>
      <c r="M18" s="80" t="s">
        <v>83</v>
      </c>
      <c r="N18" s="79">
        <v>2</v>
      </c>
      <c r="O18" s="79">
        <v>38</v>
      </c>
      <c r="P18" s="80">
        <v>1</v>
      </c>
      <c r="Q18" s="79">
        <v>48</v>
      </c>
      <c r="R18" s="79">
        <v>60</v>
      </c>
      <c r="S18" s="80" t="s">
        <v>83</v>
      </c>
      <c r="T18" s="79">
        <v>72</v>
      </c>
      <c r="U18" s="79">
        <v>54</v>
      </c>
      <c r="V18" s="80">
        <v>2</v>
      </c>
      <c r="W18" s="79">
        <v>69</v>
      </c>
      <c r="X18" s="79">
        <v>41</v>
      </c>
      <c r="Y18" s="80" t="s">
        <v>83</v>
      </c>
      <c r="Z18" s="79">
        <v>58</v>
      </c>
      <c r="AA18" s="79">
        <v>50</v>
      </c>
      <c r="AB18" s="80">
        <v>1</v>
      </c>
      <c r="AC18" s="79">
        <v>62</v>
      </c>
      <c r="AD18" s="39"/>
      <c r="AE18" s="1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3" customFormat="1" ht="22.5" customHeight="1">
      <c r="A19" s="24"/>
      <c r="B19" s="98" t="s">
        <v>143</v>
      </c>
      <c r="C19" s="17">
        <v>435</v>
      </c>
      <c r="D19" s="19">
        <v>8</v>
      </c>
      <c r="E19" s="19">
        <v>567</v>
      </c>
      <c r="F19" s="79">
        <f>1+1</f>
        <v>2</v>
      </c>
      <c r="G19" s="80" t="s">
        <v>83</v>
      </c>
      <c r="H19" s="79">
        <f>1+1</f>
        <v>2</v>
      </c>
      <c r="I19" s="80" t="s">
        <v>83</v>
      </c>
      <c r="J19" s="80" t="s">
        <v>83</v>
      </c>
      <c r="K19" s="80" t="s">
        <v>83</v>
      </c>
      <c r="L19" s="79">
        <f>2+4</f>
        <v>6</v>
      </c>
      <c r="M19" s="80">
        <v>1</v>
      </c>
      <c r="N19" s="79">
        <f>4+5</f>
        <v>9</v>
      </c>
      <c r="O19" s="79">
        <f>5+47</f>
        <v>52</v>
      </c>
      <c r="P19" s="80" t="s">
        <v>83</v>
      </c>
      <c r="Q19" s="79">
        <f>13+56</f>
        <v>69</v>
      </c>
      <c r="R19" s="79">
        <f>37+21</f>
        <v>58</v>
      </c>
      <c r="S19" s="80" t="s">
        <v>83</v>
      </c>
      <c r="T19" s="79">
        <f>43+27</f>
        <v>70</v>
      </c>
      <c r="U19" s="79">
        <f>36+25</f>
        <v>61</v>
      </c>
      <c r="V19" s="80">
        <v>1</v>
      </c>
      <c r="W19" s="79">
        <f>40+37</f>
        <v>77</v>
      </c>
      <c r="X19" s="79">
        <f>29+18</f>
        <v>47</v>
      </c>
      <c r="Y19" s="80" t="s">
        <v>83</v>
      </c>
      <c r="Z19" s="79">
        <f>40+19</f>
        <v>59</v>
      </c>
      <c r="AA19" s="79">
        <f>28+28</f>
        <v>56</v>
      </c>
      <c r="AB19" s="80" t="s">
        <v>83</v>
      </c>
      <c r="AC19" s="79">
        <f>37+43</f>
        <v>80</v>
      </c>
      <c r="AD19" s="39"/>
      <c r="AE19" s="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3" customFormat="1" ht="22.5" customHeight="1">
      <c r="A20" s="24"/>
      <c r="B20" s="99" t="s">
        <v>144</v>
      </c>
      <c r="C20" s="19">
        <v>378</v>
      </c>
      <c r="D20" s="19">
        <v>8</v>
      </c>
      <c r="E20" s="19">
        <v>486</v>
      </c>
      <c r="F20" s="79">
        <v>4</v>
      </c>
      <c r="G20" s="80">
        <v>1</v>
      </c>
      <c r="H20" s="79">
        <v>4</v>
      </c>
      <c r="I20" s="80">
        <v>3</v>
      </c>
      <c r="J20" s="80" t="s">
        <v>83</v>
      </c>
      <c r="K20" s="80">
        <v>7</v>
      </c>
      <c r="L20" s="79">
        <v>2</v>
      </c>
      <c r="M20" s="80" t="s">
        <v>83</v>
      </c>
      <c r="N20" s="79">
        <v>2</v>
      </c>
      <c r="O20" s="79">
        <v>47</v>
      </c>
      <c r="P20" s="80">
        <v>1</v>
      </c>
      <c r="Q20" s="79">
        <v>52</v>
      </c>
      <c r="R20" s="79">
        <v>60</v>
      </c>
      <c r="S20" s="80">
        <v>1</v>
      </c>
      <c r="T20" s="79">
        <v>68</v>
      </c>
      <c r="U20" s="79">
        <v>46</v>
      </c>
      <c r="V20" s="80" t="s">
        <v>83</v>
      </c>
      <c r="W20" s="79">
        <v>61</v>
      </c>
      <c r="X20" s="79">
        <v>38</v>
      </c>
      <c r="Y20" s="80" t="s">
        <v>83</v>
      </c>
      <c r="Z20" s="79">
        <v>51</v>
      </c>
      <c r="AA20" s="79">
        <v>43</v>
      </c>
      <c r="AB20" s="80">
        <v>1</v>
      </c>
      <c r="AC20" s="79">
        <v>66</v>
      </c>
      <c r="AD20" s="39"/>
      <c r="AE20" s="1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3" customFormat="1" ht="28.5" customHeight="1">
      <c r="A21" s="101"/>
      <c r="B21" s="102" t="s">
        <v>145</v>
      </c>
      <c r="C21" s="40">
        <v>388</v>
      </c>
      <c r="D21" s="40">
        <v>9</v>
      </c>
      <c r="E21" s="40">
        <v>512</v>
      </c>
      <c r="F21" s="103">
        <v>5</v>
      </c>
      <c r="G21" s="104" t="s">
        <v>146</v>
      </c>
      <c r="H21" s="103">
        <v>7</v>
      </c>
      <c r="I21" s="103">
        <v>4</v>
      </c>
      <c r="J21" s="104" t="s">
        <v>146</v>
      </c>
      <c r="K21" s="103">
        <v>7</v>
      </c>
      <c r="L21" s="103">
        <v>5</v>
      </c>
      <c r="M21" s="104">
        <v>1</v>
      </c>
      <c r="N21" s="103">
        <v>7</v>
      </c>
      <c r="O21" s="103">
        <v>43</v>
      </c>
      <c r="P21" s="104" t="s">
        <v>146</v>
      </c>
      <c r="Q21" s="103">
        <v>56</v>
      </c>
      <c r="R21" s="103">
        <v>43</v>
      </c>
      <c r="S21" s="104" t="s">
        <v>146</v>
      </c>
      <c r="T21" s="103">
        <v>54</v>
      </c>
      <c r="U21" s="103">
        <v>48</v>
      </c>
      <c r="V21" s="105">
        <v>1</v>
      </c>
      <c r="W21" s="103">
        <v>68</v>
      </c>
      <c r="X21" s="103">
        <v>49</v>
      </c>
      <c r="Y21" s="104">
        <v>1</v>
      </c>
      <c r="Z21" s="103">
        <v>64</v>
      </c>
      <c r="AA21" s="103">
        <v>57</v>
      </c>
      <c r="AB21" s="104">
        <v>1</v>
      </c>
      <c r="AC21" s="103">
        <v>74</v>
      </c>
      <c r="AD21" s="106"/>
      <c r="AE21" s="1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s="3" customFormat="1" ht="22.5" customHeight="1">
      <c r="A22" s="19"/>
      <c r="B22" s="19" t="s">
        <v>147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s="3" customFormat="1" ht="22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"/>
      <c r="AF23" s="2"/>
      <c r="AG23" s="2"/>
      <c r="AH23" s="107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s="3" customFormat="1" ht="22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s="3" customFormat="1" ht="22.5" customHeight="1">
      <c r="A25" s="6"/>
      <c r="B25" s="6" t="s">
        <v>148</v>
      </c>
      <c r="C25" s="8" t="s">
        <v>149</v>
      </c>
      <c r="D25" s="9"/>
      <c r="E25" s="9"/>
      <c r="F25" s="8" t="s">
        <v>150</v>
      </c>
      <c r="G25" s="9"/>
      <c r="H25" s="9"/>
      <c r="I25" s="8" t="s">
        <v>151</v>
      </c>
      <c r="J25" s="9"/>
      <c r="K25" s="9"/>
      <c r="L25" s="8" t="s">
        <v>152</v>
      </c>
      <c r="M25" s="9"/>
      <c r="N25" s="9"/>
      <c r="O25" s="5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s="3" customFormat="1" ht="22.5" customHeight="1">
      <c r="A26" s="40"/>
      <c r="B26" s="40"/>
      <c r="C26" s="96" t="s">
        <v>127</v>
      </c>
      <c r="D26" s="96" t="s">
        <v>105</v>
      </c>
      <c r="E26" s="96" t="s">
        <v>128</v>
      </c>
      <c r="F26" s="96" t="s">
        <v>127</v>
      </c>
      <c r="G26" s="96" t="s">
        <v>105</v>
      </c>
      <c r="H26" s="96" t="s">
        <v>128</v>
      </c>
      <c r="I26" s="96" t="s">
        <v>127</v>
      </c>
      <c r="J26" s="96" t="s">
        <v>105</v>
      </c>
      <c r="K26" s="96" t="s">
        <v>128</v>
      </c>
      <c r="L26" s="96" t="s">
        <v>127</v>
      </c>
      <c r="M26" s="96" t="s">
        <v>105</v>
      </c>
      <c r="N26" s="96" t="s">
        <v>128</v>
      </c>
      <c r="O26" s="5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s="3" customFormat="1" ht="22.5" customHeight="1">
      <c r="A27" s="5"/>
      <c r="B27" s="74" t="s">
        <v>130</v>
      </c>
      <c r="C27" s="12">
        <v>68</v>
      </c>
      <c r="D27" s="5">
        <v>2</v>
      </c>
      <c r="E27" s="5">
        <v>86</v>
      </c>
      <c r="F27" s="5">
        <v>42</v>
      </c>
      <c r="G27" s="5">
        <v>1</v>
      </c>
      <c r="H27" s="5">
        <v>54</v>
      </c>
      <c r="I27" s="5">
        <v>31</v>
      </c>
      <c r="J27" s="5">
        <v>2</v>
      </c>
      <c r="K27" s="5">
        <v>40</v>
      </c>
      <c r="L27" s="5">
        <v>13</v>
      </c>
      <c r="M27" s="5">
        <v>1</v>
      </c>
      <c r="N27" s="5">
        <v>21</v>
      </c>
      <c r="O27" s="5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s="3" customFormat="1" ht="22.5" customHeight="1">
      <c r="A28" s="5"/>
      <c r="B28" s="74" t="s">
        <v>131</v>
      </c>
      <c r="C28" s="12">
        <v>76</v>
      </c>
      <c r="D28" s="75" t="s">
        <v>83</v>
      </c>
      <c r="E28" s="75" t="s">
        <v>83</v>
      </c>
      <c r="F28" s="5">
        <v>49</v>
      </c>
      <c r="G28" s="75" t="s">
        <v>83</v>
      </c>
      <c r="H28" s="75" t="s">
        <v>83</v>
      </c>
      <c r="I28" s="5">
        <v>33</v>
      </c>
      <c r="J28" s="75" t="s">
        <v>83</v>
      </c>
      <c r="K28" s="75" t="s">
        <v>83</v>
      </c>
      <c r="L28" s="5">
        <v>15</v>
      </c>
      <c r="M28" s="5">
        <v>1</v>
      </c>
      <c r="N28" s="75" t="s">
        <v>83</v>
      </c>
      <c r="O28" s="5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s="3" customFormat="1" ht="22.5" customHeight="1">
      <c r="A29" s="5"/>
      <c r="B29" s="77" t="s">
        <v>132</v>
      </c>
      <c r="C29" s="108">
        <v>109</v>
      </c>
      <c r="D29" s="25">
        <v>1</v>
      </c>
      <c r="E29" s="25">
        <v>148</v>
      </c>
      <c r="F29" s="25">
        <v>64</v>
      </c>
      <c r="G29" s="27">
        <v>1</v>
      </c>
      <c r="H29" s="25">
        <v>96</v>
      </c>
      <c r="I29" s="25">
        <v>27</v>
      </c>
      <c r="J29" s="75" t="s">
        <v>83</v>
      </c>
      <c r="K29" s="25">
        <v>40</v>
      </c>
      <c r="L29" s="25">
        <v>16</v>
      </c>
      <c r="M29" s="27">
        <v>3</v>
      </c>
      <c r="N29" s="25">
        <v>26</v>
      </c>
      <c r="O29" s="19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s="3" customFormat="1" ht="22.5" customHeight="1">
      <c r="A30" s="19"/>
      <c r="B30" s="98" t="s">
        <v>133</v>
      </c>
      <c r="C30" s="108">
        <v>90</v>
      </c>
      <c r="D30" s="75" t="s">
        <v>83</v>
      </c>
      <c r="E30" s="25">
        <v>121</v>
      </c>
      <c r="F30" s="25">
        <v>64</v>
      </c>
      <c r="G30" s="27">
        <v>2</v>
      </c>
      <c r="H30" s="25">
        <v>86</v>
      </c>
      <c r="I30" s="25">
        <v>37</v>
      </c>
      <c r="J30" s="25">
        <v>3</v>
      </c>
      <c r="K30" s="25">
        <v>53</v>
      </c>
      <c r="L30" s="25">
        <v>24</v>
      </c>
      <c r="M30" s="27">
        <v>3</v>
      </c>
      <c r="N30" s="25">
        <v>37</v>
      </c>
      <c r="O30" s="19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s="3" customFormat="1" ht="22.5" customHeight="1">
      <c r="A31" s="19"/>
      <c r="B31" s="99" t="s">
        <v>134</v>
      </c>
      <c r="C31" s="84">
        <v>75</v>
      </c>
      <c r="D31" s="25">
        <v>1</v>
      </c>
      <c r="E31" s="25">
        <v>107</v>
      </c>
      <c r="F31" s="25">
        <v>51</v>
      </c>
      <c r="G31" s="80" t="s">
        <v>83</v>
      </c>
      <c r="H31" s="25">
        <v>75</v>
      </c>
      <c r="I31" s="25">
        <v>39</v>
      </c>
      <c r="J31" s="25">
        <v>2</v>
      </c>
      <c r="K31" s="25">
        <v>57</v>
      </c>
      <c r="L31" s="25">
        <v>11</v>
      </c>
      <c r="M31" s="80" t="s">
        <v>83</v>
      </c>
      <c r="N31" s="25">
        <v>14</v>
      </c>
      <c r="O31" s="19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s="3" customFormat="1" ht="28.5" customHeight="1">
      <c r="A32" s="19"/>
      <c r="B32" s="99" t="s">
        <v>135</v>
      </c>
      <c r="C32" s="84">
        <v>92</v>
      </c>
      <c r="D32" s="80" t="s">
        <v>83</v>
      </c>
      <c r="E32" s="25">
        <v>123</v>
      </c>
      <c r="F32" s="25">
        <v>60</v>
      </c>
      <c r="G32" s="80">
        <v>2</v>
      </c>
      <c r="H32" s="25">
        <v>103</v>
      </c>
      <c r="I32" s="25">
        <v>28</v>
      </c>
      <c r="J32" s="25">
        <v>2</v>
      </c>
      <c r="K32" s="25">
        <v>41</v>
      </c>
      <c r="L32" s="25">
        <v>19</v>
      </c>
      <c r="M32" s="80">
        <v>1</v>
      </c>
      <c r="N32" s="25">
        <v>24</v>
      </c>
      <c r="O32" s="19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s="3" customFormat="1" ht="22.5" customHeight="1">
      <c r="A33" s="19"/>
      <c r="B33" s="99" t="s">
        <v>136</v>
      </c>
      <c r="C33" s="84">
        <v>107</v>
      </c>
      <c r="D33" s="80">
        <v>2</v>
      </c>
      <c r="E33" s="25">
        <v>135</v>
      </c>
      <c r="F33" s="25">
        <v>76</v>
      </c>
      <c r="G33" s="80" t="s">
        <v>83</v>
      </c>
      <c r="H33" s="25">
        <v>116</v>
      </c>
      <c r="I33" s="25">
        <v>35</v>
      </c>
      <c r="J33" s="80" t="s">
        <v>83</v>
      </c>
      <c r="K33" s="25">
        <v>43</v>
      </c>
      <c r="L33" s="25">
        <v>20</v>
      </c>
      <c r="M33" s="80">
        <v>2</v>
      </c>
      <c r="N33" s="25">
        <v>30</v>
      </c>
      <c r="O33" s="19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s="3" customFormat="1" ht="22.5" customHeight="1">
      <c r="A34" s="19"/>
      <c r="B34" s="99" t="s">
        <v>137</v>
      </c>
      <c r="C34" s="84">
        <v>78</v>
      </c>
      <c r="D34" s="80" t="s">
        <v>83</v>
      </c>
      <c r="E34" s="25">
        <v>113</v>
      </c>
      <c r="F34" s="25">
        <v>79</v>
      </c>
      <c r="G34" s="80">
        <v>1</v>
      </c>
      <c r="H34" s="25">
        <v>95</v>
      </c>
      <c r="I34" s="25">
        <v>41</v>
      </c>
      <c r="J34" s="80" t="s">
        <v>83</v>
      </c>
      <c r="K34" s="25">
        <v>69</v>
      </c>
      <c r="L34" s="25">
        <v>21</v>
      </c>
      <c r="M34" s="80" t="s">
        <v>83</v>
      </c>
      <c r="N34" s="25">
        <v>34</v>
      </c>
      <c r="O34" s="19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s="3" customFormat="1" ht="22.5" customHeight="1">
      <c r="A35" s="19"/>
      <c r="B35" s="99" t="s">
        <v>138</v>
      </c>
      <c r="C35" s="84">
        <v>84</v>
      </c>
      <c r="D35" s="80">
        <v>1</v>
      </c>
      <c r="E35" s="25">
        <v>104</v>
      </c>
      <c r="F35" s="25">
        <v>71</v>
      </c>
      <c r="G35" s="80">
        <v>2</v>
      </c>
      <c r="H35" s="25">
        <v>94</v>
      </c>
      <c r="I35" s="25">
        <v>34</v>
      </c>
      <c r="J35" s="80" t="s">
        <v>83</v>
      </c>
      <c r="K35" s="25">
        <v>42</v>
      </c>
      <c r="L35" s="25">
        <v>14</v>
      </c>
      <c r="M35" s="80" t="s">
        <v>83</v>
      </c>
      <c r="N35" s="25">
        <v>20</v>
      </c>
      <c r="O35" s="19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s="3" customFormat="1" ht="23.25" customHeight="1">
      <c r="A36" s="19"/>
      <c r="B36" s="99" t="s">
        <v>139</v>
      </c>
      <c r="C36" s="84">
        <v>100</v>
      </c>
      <c r="D36" s="80">
        <v>3</v>
      </c>
      <c r="E36" s="25">
        <v>120</v>
      </c>
      <c r="F36" s="25">
        <v>78</v>
      </c>
      <c r="G36" s="80">
        <v>2</v>
      </c>
      <c r="H36" s="25">
        <v>94</v>
      </c>
      <c r="I36" s="25">
        <v>25</v>
      </c>
      <c r="J36" s="80" t="s">
        <v>83</v>
      </c>
      <c r="K36" s="25">
        <v>40</v>
      </c>
      <c r="L36" s="25">
        <v>19</v>
      </c>
      <c r="M36" s="80" t="s">
        <v>83</v>
      </c>
      <c r="N36" s="25">
        <v>26</v>
      </c>
      <c r="O36" s="19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s="3" customFormat="1" ht="28.5" customHeight="1">
      <c r="A37" s="19"/>
      <c r="B37" s="99" t="s">
        <v>140</v>
      </c>
      <c r="C37" s="84">
        <v>90</v>
      </c>
      <c r="D37" s="80" t="s">
        <v>83</v>
      </c>
      <c r="E37" s="25">
        <v>126</v>
      </c>
      <c r="F37" s="25">
        <v>72</v>
      </c>
      <c r="G37" s="80">
        <v>1</v>
      </c>
      <c r="H37" s="25">
        <v>93</v>
      </c>
      <c r="I37" s="25">
        <v>33</v>
      </c>
      <c r="J37" s="80" t="s">
        <v>83</v>
      </c>
      <c r="K37" s="25">
        <v>42</v>
      </c>
      <c r="L37" s="25">
        <v>17</v>
      </c>
      <c r="M37" s="80">
        <v>1</v>
      </c>
      <c r="N37" s="25">
        <v>28</v>
      </c>
      <c r="O37" s="19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s="3" customFormat="1" ht="21.75" customHeight="1">
      <c r="A38" s="19"/>
      <c r="B38" s="98" t="s">
        <v>141</v>
      </c>
      <c r="C38" s="108">
        <v>78</v>
      </c>
      <c r="D38" s="80">
        <v>3</v>
      </c>
      <c r="E38" s="25">
        <v>106</v>
      </c>
      <c r="F38" s="25">
        <v>50</v>
      </c>
      <c r="G38" s="80">
        <v>2</v>
      </c>
      <c r="H38" s="25">
        <v>59</v>
      </c>
      <c r="I38" s="25">
        <v>14</v>
      </c>
      <c r="J38" s="80" t="s">
        <v>83</v>
      </c>
      <c r="K38" s="25">
        <v>19</v>
      </c>
      <c r="L38" s="25">
        <v>17</v>
      </c>
      <c r="M38" s="80">
        <v>1</v>
      </c>
      <c r="N38" s="25">
        <v>14</v>
      </c>
      <c r="O38" s="19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s="3" customFormat="1" ht="21.75" customHeight="1">
      <c r="A39" s="19"/>
      <c r="B39" s="98" t="s">
        <v>142</v>
      </c>
      <c r="C39" s="109">
        <v>77</v>
      </c>
      <c r="D39" s="80" t="s">
        <v>83</v>
      </c>
      <c r="E39" s="25">
        <v>103</v>
      </c>
      <c r="F39" s="25">
        <v>58</v>
      </c>
      <c r="G39" s="80">
        <v>2</v>
      </c>
      <c r="H39" s="25">
        <v>73</v>
      </c>
      <c r="I39" s="25">
        <v>23</v>
      </c>
      <c r="J39" s="80">
        <v>1</v>
      </c>
      <c r="K39" s="25">
        <v>35</v>
      </c>
      <c r="L39" s="25">
        <v>6</v>
      </c>
      <c r="M39" s="80" t="s">
        <v>83</v>
      </c>
      <c r="N39" s="25">
        <v>9</v>
      </c>
      <c r="O39" s="19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s="3" customFormat="1" ht="22.5" customHeight="1">
      <c r="A40" s="19"/>
      <c r="B40" s="98" t="s">
        <v>143</v>
      </c>
      <c r="C40" s="110">
        <f>40+40</f>
        <v>80</v>
      </c>
      <c r="D40" s="80">
        <v>3</v>
      </c>
      <c r="E40" s="25">
        <f>56+48</f>
        <v>104</v>
      </c>
      <c r="F40" s="25">
        <f>22+15</f>
        <v>37</v>
      </c>
      <c r="G40" s="80">
        <v>1</v>
      </c>
      <c r="H40" s="25">
        <f>27+19</f>
        <v>46</v>
      </c>
      <c r="I40" s="25">
        <f>13+15</f>
        <v>28</v>
      </c>
      <c r="J40" s="80">
        <v>2</v>
      </c>
      <c r="K40" s="25">
        <f>14+22</f>
        <v>36</v>
      </c>
      <c r="L40" s="25">
        <f>5+3</f>
        <v>8</v>
      </c>
      <c r="M40" s="80" t="s">
        <v>83</v>
      </c>
      <c r="N40" s="25">
        <f>9+6</f>
        <v>15</v>
      </c>
      <c r="O40" s="19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s="3" customFormat="1" ht="22.5" customHeight="1">
      <c r="A41" s="19"/>
      <c r="B41" s="99" t="s">
        <v>144</v>
      </c>
      <c r="C41" s="84">
        <v>65</v>
      </c>
      <c r="D41" s="80">
        <v>3</v>
      </c>
      <c r="E41" s="25">
        <v>88</v>
      </c>
      <c r="F41" s="25">
        <v>46</v>
      </c>
      <c r="G41" s="80">
        <v>1</v>
      </c>
      <c r="H41" s="25">
        <v>57</v>
      </c>
      <c r="I41" s="25">
        <v>17</v>
      </c>
      <c r="J41" s="80" t="s">
        <v>83</v>
      </c>
      <c r="K41" s="25">
        <v>19</v>
      </c>
      <c r="L41" s="25">
        <v>7</v>
      </c>
      <c r="M41" s="80" t="s">
        <v>153</v>
      </c>
      <c r="N41" s="25">
        <v>11</v>
      </c>
      <c r="O41" s="19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s="3" customFormat="1" ht="28.5" customHeight="1">
      <c r="A42" s="40"/>
      <c r="B42" s="102" t="s">
        <v>154</v>
      </c>
      <c r="C42" s="111">
        <v>56</v>
      </c>
      <c r="D42" s="104">
        <v>2</v>
      </c>
      <c r="E42" s="42">
        <v>73</v>
      </c>
      <c r="F42" s="42">
        <v>44</v>
      </c>
      <c r="G42" s="104">
        <v>1</v>
      </c>
      <c r="H42" s="42">
        <v>55</v>
      </c>
      <c r="I42" s="42">
        <v>19</v>
      </c>
      <c r="J42" s="104" t="s">
        <v>153</v>
      </c>
      <c r="K42" s="42">
        <v>25</v>
      </c>
      <c r="L42" s="42">
        <v>15</v>
      </c>
      <c r="M42" s="104">
        <v>2</v>
      </c>
      <c r="N42" s="42">
        <v>22</v>
      </c>
      <c r="O42" s="19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s="3" customFormat="1" ht="17.25">
      <c r="A43" s="39"/>
      <c r="B43" s="39"/>
      <c r="C43" s="22"/>
      <c r="D43" s="39"/>
      <c r="E43" s="39"/>
      <c r="F43" s="39"/>
      <c r="G43" s="39"/>
      <c r="H43" s="39"/>
      <c r="I43" s="19" t="s">
        <v>155</v>
      </c>
      <c r="J43" s="19"/>
      <c r="K43" s="112"/>
      <c r="L43" s="39"/>
      <c r="M43" s="39"/>
      <c r="N43" s="39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ht="17.25">
      <c r="D44" s="107"/>
    </row>
    <row r="47" ht="17.25">
      <c r="I47" s="107"/>
    </row>
  </sheetData>
  <sheetProtection/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14" min="1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37"/>
  <sheetViews>
    <sheetView view="pageBreakPreview" zoomScale="60" zoomScalePageLayoutView="0" workbookViewId="0" topLeftCell="A1">
      <selection activeCell="AH5" sqref="AH5"/>
    </sheetView>
  </sheetViews>
  <sheetFormatPr defaultColWidth="11.66015625" defaultRowHeight="18"/>
  <cols>
    <col min="1" max="1" width="1.40625" style="0" customWidth="1"/>
    <col min="2" max="2" width="12.83203125" style="113" customWidth="1"/>
    <col min="3" max="3" width="6" style="0" customWidth="1"/>
    <col min="4" max="4" width="6.5" style="0" customWidth="1"/>
    <col min="5" max="5" width="6.58203125" style="0" customWidth="1"/>
    <col min="6" max="8" width="6.66015625" style="0" customWidth="1"/>
    <col min="9" max="9" width="6.5" style="0" customWidth="1"/>
    <col min="10" max="10" width="9.83203125" style="0" customWidth="1"/>
    <col min="11" max="12" width="6.66015625" style="0" customWidth="1"/>
    <col min="13" max="14" width="7.66015625" style="0" customWidth="1"/>
    <col min="15" max="15" width="6.66015625" style="0" customWidth="1"/>
    <col min="16" max="25" width="7.66015625" style="0" customWidth="1"/>
    <col min="26" max="26" width="7.16015625" style="0" customWidth="1"/>
    <col min="27" max="27" width="7.83203125" style="0" customWidth="1"/>
    <col min="28" max="28" width="7.91015625" style="0" customWidth="1"/>
    <col min="29" max="29" width="7.41015625" style="0" customWidth="1"/>
    <col min="30" max="30" width="1.66015625" style="0" customWidth="1"/>
  </cols>
  <sheetData>
    <row r="1" ht="22.5" customHeight="1">
      <c r="A1" t="s">
        <v>156</v>
      </c>
    </row>
    <row r="2" ht="22.5" customHeight="1">
      <c r="B2" s="113" t="s">
        <v>157</v>
      </c>
    </row>
    <row r="3" spans="1:29" ht="22.5" customHeight="1">
      <c r="A3" s="114"/>
      <c r="B3" s="115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6"/>
      <c r="O3" s="114"/>
      <c r="P3" s="114"/>
      <c r="Q3" s="114"/>
      <c r="R3" s="114"/>
      <c r="S3" s="114"/>
      <c r="T3" s="114"/>
      <c r="U3" s="114"/>
      <c r="V3" s="114"/>
      <c r="W3" s="117"/>
      <c r="X3" s="117"/>
      <c r="Y3" s="117"/>
      <c r="Z3" s="117"/>
      <c r="AA3" s="117"/>
      <c r="AB3" s="118" t="s">
        <v>158</v>
      </c>
      <c r="AC3" s="119"/>
    </row>
    <row r="4" spans="1:30" ht="22.5" customHeight="1">
      <c r="A4" s="120"/>
      <c r="B4" s="121"/>
      <c r="C4" s="122" t="s">
        <v>159</v>
      </c>
      <c r="D4" s="123"/>
      <c r="E4" s="123"/>
      <c r="F4" s="124" t="s">
        <v>160</v>
      </c>
      <c r="G4" s="125"/>
      <c r="H4" s="125"/>
      <c r="I4" s="125"/>
      <c r="J4" s="125"/>
      <c r="K4" s="125"/>
      <c r="N4" s="126" t="s">
        <v>161</v>
      </c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7"/>
      <c r="AD4" s="128"/>
    </row>
    <row r="5" spans="1:30" ht="22.5" customHeight="1">
      <c r="A5" s="120"/>
      <c r="B5" s="121" t="s">
        <v>162</v>
      </c>
      <c r="C5" s="129"/>
      <c r="D5" s="114"/>
      <c r="E5" s="114"/>
      <c r="F5" s="124" t="s">
        <v>163</v>
      </c>
      <c r="G5" s="125"/>
      <c r="H5" s="124" t="s">
        <v>164</v>
      </c>
      <c r="I5" s="130"/>
      <c r="J5" s="125"/>
      <c r="K5" s="125"/>
      <c r="L5" s="131"/>
      <c r="M5" s="131"/>
      <c r="N5" s="132" t="s">
        <v>165</v>
      </c>
      <c r="O5" s="133"/>
      <c r="P5" s="134" t="s">
        <v>166</v>
      </c>
      <c r="Q5" s="134"/>
      <c r="R5" s="134" t="s">
        <v>167</v>
      </c>
      <c r="S5" s="134" t="s">
        <v>168</v>
      </c>
      <c r="T5" s="134" t="s">
        <v>169</v>
      </c>
      <c r="U5" s="134" t="s">
        <v>170</v>
      </c>
      <c r="V5" s="134"/>
      <c r="W5" s="134"/>
      <c r="X5" s="134"/>
      <c r="Y5" s="134"/>
      <c r="Z5" s="134"/>
      <c r="AA5" s="134" t="s">
        <v>171</v>
      </c>
      <c r="AB5" s="129"/>
      <c r="AC5" s="129"/>
      <c r="AD5" s="135"/>
    </row>
    <row r="6" spans="1:30" ht="22.5" customHeight="1">
      <c r="A6" s="120"/>
      <c r="B6" s="121"/>
      <c r="C6" s="134" t="s">
        <v>26</v>
      </c>
      <c r="D6" s="134" t="s">
        <v>172</v>
      </c>
      <c r="E6" s="134" t="s">
        <v>173</v>
      </c>
      <c r="F6" s="134"/>
      <c r="G6" s="134"/>
      <c r="H6" s="134"/>
      <c r="I6" s="136" t="s">
        <v>174</v>
      </c>
      <c r="J6" s="137" t="s">
        <v>175</v>
      </c>
      <c r="K6" s="133" t="s">
        <v>176</v>
      </c>
      <c r="L6" s="134" t="s">
        <v>177</v>
      </c>
      <c r="M6" s="134" t="s">
        <v>178</v>
      </c>
      <c r="N6" s="132"/>
      <c r="O6" s="133" t="s">
        <v>179</v>
      </c>
      <c r="P6" s="138"/>
      <c r="Q6" s="139" t="s">
        <v>180</v>
      </c>
      <c r="R6" s="134"/>
      <c r="S6" s="134"/>
      <c r="T6" s="134"/>
      <c r="U6" s="134"/>
      <c r="V6" s="134" t="s">
        <v>181</v>
      </c>
      <c r="W6" s="134" t="s">
        <v>182</v>
      </c>
      <c r="X6" s="134" t="s">
        <v>183</v>
      </c>
      <c r="Y6" s="134" t="s">
        <v>184</v>
      </c>
      <c r="Z6" s="134" t="s">
        <v>185</v>
      </c>
      <c r="AA6" s="134"/>
      <c r="AB6" s="134" t="s">
        <v>186</v>
      </c>
      <c r="AC6" s="134" t="s">
        <v>187</v>
      </c>
      <c r="AD6" s="140"/>
    </row>
    <row r="7" spans="1:30" ht="22.5" customHeight="1">
      <c r="A7" s="114"/>
      <c r="B7" s="115"/>
      <c r="C7" s="141"/>
      <c r="D7" s="142" t="s">
        <v>188</v>
      </c>
      <c r="E7" s="142" t="s">
        <v>189</v>
      </c>
      <c r="F7" s="142" t="s">
        <v>190</v>
      </c>
      <c r="G7" s="142" t="s">
        <v>191</v>
      </c>
      <c r="H7" s="142" t="s">
        <v>192</v>
      </c>
      <c r="I7" s="142" t="s">
        <v>192</v>
      </c>
      <c r="J7" s="143" t="s">
        <v>193</v>
      </c>
      <c r="K7" s="144" t="s">
        <v>194</v>
      </c>
      <c r="L7" s="142" t="s">
        <v>194</v>
      </c>
      <c r="M7" s="142" t="s">
        <v>195</v>
      </c>
      <c r="N7" s="145"/>
      <c r="O7" s="144"/>
      <c r="P7" s="142" t="s">
        <v>196</v>
      </c>
      <c r="Q7" s="142"/>
      <c r="R7" s="142" t="s">
        <v>197</v>
      </c>
      <c r="S7" s="142" t="s">
        <v>198</v>
      </c>
      <c r="T7" s="142" t="s">
        <v>196</v>
      </c>
      <c r="U7" s="142" t="s">
        <v>199</v>
      </c>
      <c r="V7" s="142"/>
      <c r="W7" s="142"/>
      <c r="X7" s="142"/>
      <c r="Y7" s="142"/>
      <c r="Z7" s="142"/>
      <c r="AA7" s="142" t="s">
        <v>200</v>
      </c>
      <c r="AB7" s="141"/>
      <c r="AC7" s="141"/>
      <c r="AD7" s="117"/>
    </row>
    <row r="8" spans="1:30" ht="22.5" customHeight="1">
      <c r="A8" s="120"/>
      <c r="B8" s="121" t="s">
        <v>201</v>
      </c>
      <c r="C8" s="129">
        <f>D8+E8</f>
        <v>105</v>
      </c>
      <c r="D8">
        <v>103</v>
      </c>
      <c r="E8">
        <v>2</v>
      </c>
      <c r="F8">
        <v>19</v>
      </c>
      <c r="G8">
        <v>9</v>
      </c>
      <c r="H8">
        <v>8</v>
      </c>
      <c r="I8" s="146" t="s">
        <v>83</v>
      </c>
      <c r="J8" s="146" t="s">
        <v>83</v>
      </c>
      <c r="K8">
        <v>10</v>
      </c>
      <c r="L8">
        <v>10</v>
      </c>
      <c r="M8">
        <v>14</v>
      </c>
      <c r="N8">
        <f>SUM(O8:AC8)</f>
        <v>31</v>
      </c>
      <c r="O8">
        <v>2</v>
      </c>
      <c r="P8">
        <v>6</v>
      </c>
      <c r="Q8" s="146" t="s">
        <v>83</v>
      </c>
      <c r="R8" s="146" t="s">
        <v>83</v>
      </c>
      <c r="S8">
        <v>3</v>
      </c>
      <c r="T8">
        <v>1</v>
      </c>
      <c r="U8" s="146" t="s">
        <v>83</v>
      </c>
      <c r="V8">
        <v>5</v>
      </c>
      <c r="W8">
        <v>3</v>
      </c>
      <c r="X8" s="146" t="s">
        <v>83</v>
      </c>
      <c r="Y8" s="146" t="s">
        <v>83</v>
      </c>
      <c r="Z8" s="146" t="s">
        <v>83</v>
      </c>
      <c r="AA8" s="146" t="s">
        <v>83</v>
      </c>
      <c r="AB8">
        <v>6</v>
      </c>
      <c r="AC8">
        <v>5</v>
      </c>
      <c r="AD8" s="140"/>
    </row>
    <row r="9" spans="1:30" ht="22.5" customHeight="1">
      <c r="A9" s="120"/>
      <c r="B9" s="121" t="s">
        <v>5</v>
      </c>
      <c r="C9" s="129">
        <f>D9+E9</f>
        <v>155</v>
      </c>
      <c r="D9">
        <v>153</v>
      </c>
      <c r="E9">
        <v>2</v>
      </c>
      <c r="F9">
        <v>25</v>
      </c>
      <c r="G9">
        <v>13</v>
      </c>
      <c r="H9">
        <v>15</v>
      </c>
      <c r="I9" s="146" t="s">
        <v>83</v>
      </c>
      <c r="J9" s="146" t="s">
        <v>83</v>
      </c>
      <c r="K9">
        <v>11</v>
      </c>
      <c r="L9">
        <v>11</v>
      </c>
      <c r="M9">
        <v>9</v>
      </c>
      <c r="N9">
        <f>SUM(O9:AC9)</f>
        <v>39</v>
      </c>
      <c r="O9">
        <v>2</v>
      </c>
      <c r="P9">
        <v>8</v>
      </c>
      <c r="Q9" s="146" t="s">
        <v>83</v>
      </c>
      <c r="R9">
        <v>2</v>
      </c>
      <c r="S9">
        <v>3</v>
      </c>
      <c r="T9">
        <v>2</v>
      </c>
      <c r="U9" s="146" t="s">
        <v>83</v>
      </c>
      <c r="V9">
        <v>6</v>
      </c>
      <c r="W9">
        <v>4</v>
      </c>
      <c r="X9" s="146" t="s">
        <v>83</v>
      </c>
      <c r="Y9" s="146" t="s">
        <v>83</v>
      </c>
      <c r="Z9" s="146" t="s">
        <v>83</v>
      </c>
      <c r="AA9" s="146" t="s">
        <v>83</v>
      </c>
      <c r="AB9">
        <v>6</v>
      </c>
      <c r="AC9">
        <v>6</v>
      </c>
      <c r="AD9" s="140"/>
    </row>
    <row r="10" spans="1:30" ht="22.5" customHeight="1">
      <c r="A10" s="120"/>
      <c r="B10" s="121" t="s">
        <v>6</v>
      </c>
      <c r="C10" s="129">
        <v>180</v>
      </c>
      <c r="D10">
        <v>179</v>
      </c>
      <c r="E10">
        <v>1</v>
      </c>
      <c r="F10">
        <v>39</v>
      </c>
      <c r="G10">
        <v>20</v>
      </c>
      <c r="H10">
        <v>25</v>
      </c>
      <c r="I10" s="146" t="s">
        <v>83</v>
      </c>
      <c r="J10" s="146" t="s">
        <v>83</v>
      </c>
      <c r="K10">
        <v>18</v>
      </c>
      <c r="L10">
        <v>39</v>
      </c>
      <c r="M10">
        <v>10</v>
      </c>
      <c r="N10">
        <v>47</v>
      </c>
      <c r="O10">
        <v>3</v>
      </c>
      <c r="P10">
        <v>12</v>
      </c>
      <c r="Q10" s="146" t="s">
        <v>83</v>
      </c>
      <c r="R10">
        <v>2</v>
      </c>
      <c r="S10">
        <v>2</v>
      </c>
      <c r="T10">
        <v>2</v>
      </c>
      <c r="U10">
        <v>1</v>
      </c>
      <c r="V10">
        <v>10</v>
      </c>
      <c r="W10">
        <v>3</v>
      </c>
      <c r="X10">
        <v>3</v>
      </c>
      <c r="Y10">
        <v>2</v>
      </c>
      <c r="Z10">
        <v>2</v>
      </c>
      <c r="AA10">
        <v>1</v>
      </c>
      <c r="AB10">
        <v>4</v>
      </c>
      <c r="AC10" s="147" t="s">
        <v>83</v>
      </c>
      <c r="AD10" s="140"/>
    </row>
    <row r="11" spans="1:30" ht="22.5" customHeight="1">
      <c r="A11" s="120"/>
      <c r="B11" s="121" t="s">
        <v>202</v>
      </c>
      <c r="C11" s="129">
        <v>192</v>
      </c>
      <c r="D11">
        <v>191</v>
      </c>
      <c r="E11">
        <v>1</v>
      </c>
      <c r="F11">
        <v>42</v>
      </c>
      <c r="G11">
        <v>28</v>
      </c>
      <c r="H11">
        <v>25</v>
      </c>
      <c r="I11" s="146" t="s">
        <v>83</v>
      </c>
      <c r="J11" s="146" t="s">
        <v>83</v>
      </c>
      <c r="K11">
        <v>18</v>
      </c>
      <c r="L11">
        <v>39</v>
      </c>
      <c r="M11">
        <v>11</v>
      </c>
      <c r="N11">
        <v>49</v>
      </c>
      <c r="O11">
        <v>3</v>
      </c>
      <c r="P11">
        <v>12</v>
      </c>
      <c r="Q11">
        <v>1</v>
      </c>
      <c r="R11">
        <v>2</v>
      </c>
      <c r="S11">
        <v>2</v>
      </c>
      <c r="T11">
        <v>2</v>
      </c>
      <c r="U11">
        <v>1</v>
      </c>
      <c r="V11">
        <v>10</v>
      </c>
      <c r="W11">
        <v>3</v>
      </c>
      <c r="X11">
        <v>2</v>
      </c>
      <c r="Y11">
        <v>2</v>
      </c>
      <c r="Z11">
        <v>5</v>
      </c>
      <c r="AA11">
        <v>1</v>
      </c>
      <c r="AB11">
        <v>3</v>
      </c>
      <c r="AC11" s="147" t="s">
        <v>83</v>
      </c>
      <c r="AD11" s="140"/>
    </row>
    <row r="12" spans="1:30" ht="22.5" customHeight="1">
      <c r="A12" s="120"/>
      <c r="B12" s="121" t="s">
        <v>203</v>
      </c>
      <c r="C12" s="129">
        <v>217</v>
      </c>
      <c r="D12" s="116">
        <v>216</v>
      </c>
      <c r="E12" s="116">
        <v>1</v>
      </c>
      <c r="F12" s="116">
        <v>42</v>
      </c>
      <c r="G12" s="116">
        <v>35</v>
      </c>
      <c r="H12" s="116">
        <v>26</v>
      </c>
      <c r="I12" s="146" t="s">
        <v>83</v>
      </c>
      <c r="J12" s="146" t="s">
        <v>83</v>
      </c>
      <c r="K12" s="116">
        <v>19</v>
      </c>
      <c r="L12" s="116">
        <v>44</v>
      </c>
      <c r="M12" s="116">
        <v>7</v>
      </c>
      <c r="N12" s="116">
        <v>55</v>
      </c>
      <c r="O12" s="116">
        <v>2</v>
      </c>
      <c r="P12" s="116">
        <v>11</v>
      </c>
      <c r="Q12" s="116">
        <v>1</v>
      </c>
      <c r="R12" s="116">
        <v>2</v>
      </c>
      <c r="S12" s="116">
        <v>1</v>
      </c>
      <c r="T12" s="116">
        <v>2</v>
      </c>
      <c r="U12" s="116">
        <v>1</v>
      </c>
      <c r="V12" s="116">
        <v>12</v>
      </c>
      <c r="W12" s="116">
        <v>4</v>
      </c>
      <c r="X12" s="116">
        <v>1</v>
      </c>
      <c r="Y12" s="116">
        <v>4</v>
      </c>
      <c r="Z12" s="116">
        <v>7</v>
      </c>
      <c r="AA12" s="116">
        <v>2</v>
      </c>
      <c r="AB12" s="147" t="s">
        <v>83</v>
      </c>
      <c r="AC12" s="116">
        <v>5</v>
      </c>
      <c r="AD12" s="116"/>
    </row>
    <row r="13" spans="1:30" ht="27.75" customHeight="1">
      <c r="A13" s="120"/>
      <c r="B13" s="148" t="s">
        <v>204</v>
      </c>
      <c r="C13" s="116">
        <v>222</v>
      </c>
      <c r="D13" s="116">
        <v>221</v>
      </c>
      <c r="E13" s="116">
        <v>1</v>
      </c>
      <c r="F13" s="116">
        <v>41</v>
      </c>
      <c r="G13" s="116">
        <v>31</v>
      </c>
      <c r="H13" s="116">
        <v>26</v>
      </c>
      <c r="I13">
        <v>2</v>
      </c>
      <c r="J13">
        <v>1</v>
      </c>
      <c r="K13" s="116">
        <v>19</v>
      </c>
      <c r="L13" s="116">
        <v>54</v>
      </c>
      <c r="M13" s="116">
        <v>6</v>
      </c>
      <c r="N13" s="116">
        <v>56</v>
      </c>
      <c r="O13" s="116">
        <v>2</v>
      </c>
      <c r="P13" s="116">
        <v>11</v>
      </c>
      <c r="Q13" s="116">
        <v>1</v>
      </c>
      <c r="R13" s="116">
        <v>2</v>
      </c>
      <c r="S13" s="116">
        <v>1</v>
      </c>
      <c r="T13" s="116">
        <v>2</v>
      </c>
      <c r="U13" s="116">
        <v>1</v>
      </c>
      <c r="V13" s="116">
        <v>13</v>
      </c>
      <c r="W13" s="116">
        <v>4</v>
      </c>
      <c r="X13" s="116">
        <v>1</v>
      </c>
      <c r="Y13" s="116">
        <v>4</v>
      </c>
      <c r="Z13" s="116">
        <v>7</v>
      </c>
      <c r="AA13" s="116">
        <v>2</v>
      </c>
      <c r="AB13" s="147" t="s">
        <v>83</v>
      </c>
      <c r="AC13" s="116">
        <v>5</v>
      </c>
      <c r="AD13" s="140"/>
    </row>
    <row r="14" spans="2:30" ht="22.5" customHeight="1">
      <c r="B14" s="149" t="s">
        <v>205</v>
      </c>
      <c r="C14">
        <v>222</v>
      </c>
      <c r="D14">
        <v>221</v>
      </c>
      <c r="E14">
        <v>1</v>
      </c>
      <c r="F14">
        <v>41</v>
      </c>
      <c r="G14">
        <v>31</v>
      </c>
      <c r="H14">
        <v>26</v>
      </c>
      <c r="I14">
        <v>2</v>
      </c>
      <c r="J14">
        <v>1</v>
      </c>
      <c r="K14">
        <v>19</v>
      </c>
      <c r="L14">
        <v>54</v>
      </c>
      <c r="M14">
        <v>3</v>
      </c>
      <c r="N14">
        <v>57</v>
      </c>
      <c r="O14">
        <v>2</v>
      </c>
      <c r="P14">
        <v>11</v>
      </c>
      <c r="Q14">
        <v>1</v>
      </c>
      <c r="R14">
        <v>2</v>
      </c>
      <c r="S14">
        <v>1</v>
      </c>
      <c r="T14">
        <v>2</v>
      </c>
      <c r="U14">
        <v>1</v>
      </c>
      <c r="V14">
        <v>14</v>
      </c>
      <c r="W14">
        <v>5</v>
      </c>
      <c r="X14">
        <v>1</v>
      </c>
      <c r="Y14">
        <v>4</v>
      </c>
      <c r="Z14">
        <v>6</v>
      </c>
      <c r="AA14">
        <v>2</v>
      </c>
      <c r="AB14" s="147" t="s">
        <v>83</v>
      </c>
      <c r="AC14">
        <v>5</v>
      </c>
      <c r="AD14" s="140"/>
    </row>
    <row r="15" spans="2:30" ht="22.5" customHeight="1">
      <c r="B15" s="149" t="s">
        <v>206</v>
      </c>
      <c r="C15">
        <v>218</v>
      </c>
      <c r="D15">
        <v>217</v>
      </c>
      <c r="E15">
        <v>1</v>
      </c>
      <c r="F15">
        <v>53</v>
      </c>
      <c r="G15">
        <v>44</v>
      </c>
      <c r="H15">
        <v>22</v>
      </c>
      <c r="I15">
        <v>2</v>
      </c>
      <c r="J15">
        <v>1</v>
      </c>
      <c r="K15">
        <v>19</v>
      </c>
      <c r="L15">
        <v>44</v>
      </c>
      <c r="M15">
        <v>3</v>
      </c>
      <c r="N15">
        <v>60</v>
      </c>
      <c r="O15">
        <v>2</v>
      </c>
      <c r="P15">
        <v>13</v>
      </c>
      <c r="Q15">
        <v>1</v>
      </c>
      <c r="R15">
        <v>3</v>
      </c>
      <c r="S15" s="146" t="s">
        <v>83</v>
      </c>
      <c r="T15">
        <v>2</v>
      </c>
      <c r="U15">
        <v>2</v>
      </c>
      <c r="V15">
        <v>14</v>
      </c>
      <c r="W15">
        <v>5</v>
      </c>
      <c r="X15">
        <v>1</v>
      </c>
      <c r="Y15">
        <v>4</v>
      </c>
      <c r="Z15">
        <v>6</v>
      </c>
      <c r="AA15">
        <v>2</v>
      </c>
      <c r="AB15" s="147" t="s">
        <v>83</v>
      </c>
      <c r="AC15">
        <v>5</v>
      </c>
      <c r="AD15" s="140"/>
    </row>
    <row r="16" spans="2:30" ht="22.5" customHeight="1">
      <c r="B16" s="149" t="s">
        <v>207</v>
      </c>
      <c r="C16">
        <v>222</v>
      </c>
      <c r="D16">
        <v>221</v>
      </c>
      <c r="E16">
        <v>1</v>
      </c>
      <c r="F16">
        <v>53</v>
      </c>
      <c r="G16">
        <v>45</v>
      </c>
      <c r="H16">
        <v>22</v>
      </c>
      <c r="I16">
        <v>2</v>
      </c>
      <c r="J16">
        <v>1</v>
      </c>
      <c r="K16">
        <v>20</v>
      </c>
      <c r="L16">
        <v>44</v>
      </c>
      <c r="M16">
        <v>3</v>
      </c>
      <c r="N16">
        <v>58</v>
      </c>
      <c r="O16">
        <v>4</v>
      </c>
      <c r="P16">
        <v>12</v>
      </c>
      <c r="Q16">
        <v>1</v>
      </c>
      <c r="R16">
        <v>2</v>
      </c>
      <c r="S16" s="146" t="s">
        <v>83</v>
      </c>
      <c r="T16">
        <v>2</v>
      </c>
      <c r="U16">
        <v>2</v>
      </c>
      <c r="V16">
        <v>14</v>
      </c>
      <c r="W16">
        <v>5</v>
      </c>
      <c r="X16">
        <v>1</v>
      </c>
      <c r="Y16">
        <v>4</v>
      </c>
      <c r="Z16">
        <v>4</v>
      </c>
      <c r="AA16">
        <v>2</v>
      </c>
      <c r="AB16" s="147" t="s">
        <v>83</v>
      </c>
      <c r="AC16">
        <v>5</v>
      </c>
      <c r="AD16" s="140"/>
    </row>
    <row r="17" spans="2:30" ht="22.5" customHeight="1">
      <c r="B17" s="149" t="s">
        <v>208</v>
      </c>
      <c r="C17">
        <v>223</v>
      </c>
      <c r="D17">
        <v>222</v>
      </c>
      <c r="E17">
        <v>1</v>
      </c>
      <c r="F17">
        <v>54</v>
      </c>
      <c r="G17">
        <v>57</v>
      </c>
      <c r="H17">
        <v>22</v>
      </c>
      <c r="I17">
        <v>2</v>
      </c>
      <c r="J17">
        <v>1</v>
      </c>
      <c r="K17">
        <v>21</v>
      </c>
      <c r="L17">
        <v>44</v>
      </c>
      <c r="M17">
        <v>3</v>
      </c>
      <c r="N17">
        <v>58</v>
      </c>
      <c r="O17">
        <v>4</v>
      </c>
      <c r="P17">
        <v>12</v>
      </c>
      <c r="Q17">
        <v>1</v>
      </c>
      <c r="R17">
        <v>2</v>
      </c>
      <c r="S17" s="146" t="s">
        <v>83</v>
      </c>
      <c r="T17">
        <v>2</v>
      </c>
      <c r="U17">
        <v>2</v>
      </c>
      <c r="V17">
        <v>14</v>
      </c>
      <c r="W17">
        <v>5</v>
      </c>
      <c r="X17">
        <v>1</v>
      </c>
      <c r="Y17">
        <v>4</v>
      </c>
      <c r="Z17">
        <v>4</v>
      </c>
      <c r="AA17">
        <v>2</v>
      </c>
      <c r="AB17" s="147" t="s">
        <v>83</v>
      </c>
      <c r="AC17">
        <v>5</v>
      </c>
      <c r="AD17" s="140"/>
    </row>
    <row r="18" spans="2:30" ht="27.75" customHeight="1">
      <c r="B18" s="149" t="s">
        <v>209</v>
      </c>
      <c r="C18">
        <v>227</v>
      </c>
      <c r="D18">
        <v>226</v>
      </c>
      <c r="E18">
        <v>1</v>
      </c>
      <c r="F18">
        <v>54</v>
      </c>
      <c r="G18">
        <v>57</v>
      </c>
      <c r="H18">
        <v>22</v>
      </c>
      <c r="I18">
        <v>2</v>
      </c>
      <c r="J18">
        <v>1</v>
      </c>
      <c r="K18">
        <v>21</v>
      </c>
      <c r="L18">
        <v>44</v>
      </c>
      <c r="M18">
        <v>3</v>
      </c>
      <c r="N18">
        <v>60</v>
      </c>
      <c r="O18">
        <v>4</v>
      </c>
      <c r="P18">
        <v>12</v>
      </c>
      <c r="Q18">
        <v>1</v>
      </c>
      <c r="R18">
        <v>2</v>
      </c>
      <c r="S18" s="146" t="s">
        <v>83</v>
      </c>
      <c r="T18">
        <v>2</v>
      </c>
      <c r="U18">
        <v>2</v>
      </c>
      <c r="V18">
        <v>14</v>
      </c>
      <c r="W18">
        <v>6</v>
      </c>
      <c r="X18">
        <v>1</v>
      </c>
      <c r="Y18">
        <v>4</v>
      </c>
      <c r="Z18">
        <v>4</v>
      </c>
      <c r="AA18">
        <v>2</v>
      </c>
      <c r="AB18" s="147" t="s">
        <v>83</v>
      </c>
      <c r="AC18">
        <v>6</v>
      </c>
      <c r="AD18" s="140"/>
    </row>
    <row r="19" spans="2:30" ht="21.75" customHeight="1">
      <c r="B19" s="149" t="s">
        <v>111</v>
      </c>
      <c r="C19">
        <v>227</v>
      </c>
      <c r="D19">
        <v>226</v>
      </c>
      <c r="E19">
        <v>1</v>
      </c>
      <c r="F19">
        <v>54</v>
      </c>
      <c r="G19">
        <v>57</v>
      </c>
      <c r="H19">
        <v>22</v>
      </c>
      <c r="I19">
        <v>2</v>
      </c>
      <c r="J19">
        <v>1</v>
      </c>
      <c r="K19">
        <v>21</v>
      </c>
      <c r="L19">
        <v>44</v>
      </c>
      <c r="M19">
        <v>3</v>
      </c>
      <c r="N19">
        <v>60</v>
      </c>
      <c r="O19">
        <v>4</v>
      </c>
      <c r="P19">
        <v>12</v>
      </c>
      <c r="Q19">
        <v>1</v>
      </c>
      <c r="R19">
        <v>2</v>
      </c>
      <c r="S19" s="146" t="s">
        <v>83</v>
      </c>
      <c r="T19">
        <v>2</v>
      </c>
      <c r="U19">
        <v>2</v>
      </c>
      <c r="V19">
        <v>14</v>
      </c>
      <c r="W19">
        <v>6</v>
      </c>
      <c r="X19">
        <v>1</v>
      </c>
      <c r="Y19">
        <v>4</v>
      </c>
      <c r="Z19">
        <v>4</v>
      </c>
      <c r="AA19">
        <v>2</v>
      </c>
      <c r="AB19" s="147" t="s">
        <v>83</v>
      </c>
      <c r="AC19">
        <v>6</v>
      </c>
      <c r="AD19" s="140"/>
    </row>
    <row r="20" spans="2:30" ht="21.75" customHeight="1">
      <c r="B20" s="149" t="s">
        <v>210</v>
      </c>
      <c r="C20">
        <v>232</v>
      </c>
      <c r="D20">
        <v>231</v>
      </c>
      <c r="E20">
        <v>1</v>
      </c>
      <c r="F20">
        <v>56</v>
      </c>
      <c r="G20">
        <v>57</v>
      </c>
      <c r="H20">
        <v>22</v>
      </c>
      <c r="I20">
        <v>2</v>
      </c>
      <c r="J20">
        <v>1</v>
      </c>
      <c r="K20">
        <v>21</v>
      </c>
      <c r="L20">
        <v>44</v>
      </c>
      <c r="M20">
        <v>3</v>
      </c>
      <c r="N20">
        <v>64</v>
      </c>
      <c r="O20">
        <v>5</v>
      </c>
      <c r="P20">
        <v>12</v>
      </c>
      <c r="Q20">
        <v>2</v>
      </c>
      <c r="R20">
        <v>2</v>
      </c>
      <c r="S20" s="146" t="s">
        <v>83</v>
      </c>
      <c r="T20">
        <v>2</v>
      </c>
      <c r="U20">
        <v>2</v>
      </c>
      <c r="V20">
        <v>14</v>
      </c>
      <c r="W20">
        <v>8</v>
      </c>
      <c r="X20">
        <v>1</v>
      </c>
      <c r="Y20">
        <v>4</v>
      </c>
      <c r="Z20">
        <v>3</v>
      </c>
      <c r="AA20">
        <v>3</v>
      </c>
      <c r="AB20" s="147" t="s">
        <v>83</v>
      </c>
      <c r="AC20">
        <v>6</v>
      </c>
      <c r="AD20" s="140"/>
    </row>
    <row r="21" spans="2:30" ht="21.75" customHeight="1">
      <c r="B21" s="149" t="s">
        <v>34</v>
      </c>
      <c r="C21">
        <v>236</v>
      </c>
      <c r="D21">
        <v>235</v>
      </c>
      <c r="E21">
        <v>1</v>
      </c>
      <c r="F21">
        <v>57</v>
      </c>
      <c r="G21">
        <v>64</v>
      </c>
      <c r="H21">
        <v>22</v>
      </c>
      <c r="I21">
        <v>2</v>
      </c>
      <c r="J21">
        <v>1</v>
      </c>
      <c r="K21">
        <v>21</v>
      </c>
      <c r="L21">
        <v>44</v>
      </c>
      <c r="M21">
        <v>3</v>
      </c>
      <c r="N21">
        <v>65</v>
      </c>
      <c r="O21">
        <v>4</v>
      </c>
      <c r="P21">
        <v>12</v>
      </c>
      <c r="Q21">
        <v>2</v>
      </c>
      <c r="R21">
        <v>2</v>
      </c>
      <c r="S21" s="146" t="s">
        <v>83</v>
      </c>
      <c r="T21">
        <v>2</v>
      </c>
      <c r="U21">
        <v>2</v>
      </c>
      <c r="V21">
        <v>14</v>
      </c>
      <c r="W21">
        <v>9</v>
      </c>
      <c r="X21">
        <v>1</v>
      </c>
      <c r="Y21">
        <v>4</v>
      </c>
      <c r="Z21">
        <v>3</v>
      </c>
      <c r="AA21">
        <v>3</v>
      </c>
      <c r="AB21" s="147" t="s">
        <v>83</v>
      </c>
      <c r="AC21">
        <v>7</v>
      </c>
      <c r="AD21" s="140"/>
    </row>
    <row r="22" spans="2:30" ht="21.75" customHeight="1">
      <c r="B22" s="149" t="s">
        <v>211</v>
      </c>
      <c r="C22" s="140">
        <v>237</v>
      </c>
      <c r="D22" s="140">
        <v>236</v>
      </c>
      <c r="E22" s="140">
        <v>1</v>
      </c>
      <c r="F22" s="140">
        <v>57</v>
      </c>
      <c r="G22" s="140">
        <v>64</v>
      </c>
      <c r="H22" s="140">
        <v>30</v>
      </c>
      <c r="I22" s="140">
        <v>2</v>
      </c>
      <c r="J22" s="140">
        <v>1</v>
      </c>
      <c r="K22" s="140">
        <v>21</v>
      </c>
      <c r="L22" s="140">
        <v>44</v>
      </c>
      <c r="M22" s="140">
        <v>3</v>
      </c>
      <c r="N22" s="140">
        <f>SUM(N33:N36)</f>
        <v>63</v>
      </c>
      <c r="O22" s="140">
        <v>4</v>
      </c>
      <c r="P22" s="140">
        <v>12</v>
      </c>
      <c r="Q22" s="140">
        <v>2</v>
      </c>
      <c r="R22" s="140">
        <v>2</v>
      </c>
      <c r="S22" s="146" t="s">
        <v>83</v>
      </c>
      <c r="T22" s="140">
        <v>2</v>
      </c>
      <c r="U22" s="140">
        <v>2</v>
      </c>
      <c r="V22" s="140">
        <v>14</v>
      </c>
      <c r="W22" s="140">
        <v>9</v>
      </c>
      <c r="X22" s="140">
        <v>1</v>
      </c>
      <c r="Y22" s="140">
        <v>4</v>
      </c>
      <c r="Z22" s="140">
        <v>3</v>
      </c>
      <c r="AA22" s="140">
        <v>3</v>
      </c>
      <c r="AB22" s="147" t="s">
        <v>83</v>
      </c>
      <c r="AC22" s="140">
        <v>7</v>
      </c>
      <c r="AD22" s="140"/>
    </row>
    <row r="23" spans="2:30" ht="27.75" customHeight="1">
      <c r="B23" s="149" t="s">
        <v>37</v>
      </c>
      <c r="C23" s="140">
        <v>243</v>
      </c>
      <c r="D23" s="140">
        <v>242</v>
      </c>
      <c r="E23" s="140">
        <v>1</v>
      </c>
      <c r="F23" s="140">
        <v>57</v>
      </c>
      <c r="G23" s="140">
        <v>73</v>
      </c>
      <c r="H23" s="140">
        <v>30</v>
      </c>
      <c r="I23" s="140">
        <v>2</v>
      </c>
      <c r="J23" s="140">
        <v>1</v>
      </c>
      <c r="K23" s="140">
        <v>22</v>
      </c>
      <c r="L23" s="140">
        <v>44</v>
      </c>
      <c r="M23" s="140">
        <v>2</v>
      </c>
      <c r="N23" s="140">
        <v>64</v>
      </c>
      <c r="O23" s="140">
        <v>5</v>
      </c>
      <c r="P23" s="140">
        <v>12</v>
      </c>
      <c r="Q23" s="140">
        <v>2</v>
      </c>
      <c r="R23" s="140">
        <v>2</v>
      </c>
      <c r="S23" s="146" t="s">
        <v>83</v>
      </c>
      <c r="T23" s="140">
        <v>2</v>
      </c>
      <c r="U23" s="140">
        <v>2</v>
      </c>
      <c r="V23" s="140">
        <v>14</v>
      </c>
      <c r="W23" s="140">
        <v>9</v>
      </c>
      <c r="X23" s="140">
        <v>1</v>
      </c>
      <c r="Y23" s="140">
        <v>4</v>
      </c>
      <c r="Z23" s="140">
        <v>2</v>
      </c>
      <c r="AA23" s="140">
        <v>3</v>
      </c>
      <c r="AB23" s="147" t="s">
        <v>83</v>
      </c>
      <c r="AC23" s="140">
        <v>6</v>
      </c>
      <c r="AD23" s="140"/>
    </row>
    <row r="24" spans="2:30" ht="22.5" customHeight="1">
      <c r="B24" s="149" t="s">
        <v>38</v>
      </c>
      <c r="C24" s="140">
        <v>251</v>
      </c>
      <c r="D24" s="140">
        <v>250</v>
      </c>
      <c r="E24" s="140">
        <v>1</v>
      </c>
      <c r="F24" s="140">
        <v>69</v>
      </c>
      <c r="G24" s="140">
        <v>81</v>
      </c>
      <c r="H24" s="140">
        <v>30</v>
      </c>
      <c r="I24" s="140">
        <v>2</v>
      </c>
      <c r="J24" s="140">
        <v>1</v>
      </c>
      <c r="K24" s="140">
        <v>21</v>
      </c>
      <c r="L24" s="140">
        <v>44</v>
      </c>
      <c r="M24" s="147" t="s">
        <v>83</v>
      </c>
      <c r="N24" s="140">
        <v>64</v>
      </c>
      <c r="O24" s="140">
        <v>5</v>
      </c>
      <c r="P24" s="140">
        <v>12</v>
      </c>
      <c r="Q24" s="140">
        <v>2</v>
      </c>
      <c r="R24" s="140">
        <v>2</v>
      </c>
      <c r="S24" s="146" t="s">
        <v>83</v>
      </c>
      <c r="T24" s="140">
        <v>2</v>
      </c>
      <c r="U24" s="140">
        <v>2</v>
      </c>
      <c r="V24" s="140">
        <v>14</v>
      </c>
      <c r="W24" s="140">
        <v>9</v>
      </c>
      <c r="X24" s="140">
        <v>1</v>
      </c>
      <c r="Y24" s="140">
        <v>4</v>
      </c>
      <c r="Z24" s="140">
        <v>2</v>
      </c>
      <c r="AA24" s="140">
        <v>3</v>
      </c>
      <c r="AB24" s="147" t="s">
        <v>83</v>
      </c>
      <c r="AC24" s="140">
        <v>6</v>
      </c>
      <c r="AD24" s="140"/>
    </row>
    <row r="25" spans="2:30" ht="22.5" customHeight="1">
      <c r="B25" s="149" t="s">
        <v>44</v>
      </c>
      <c r="C25" s="140">
        <v>250</v>
      </c>
      <c r="D25" s="140">
        <v>249</v>
      </c>
      <c r="E25" s="140">
        <v>1</v>
      </c>
      <c r="F25" s="140">
        <v>69</v>
      </c>
      <c r="G25" s="140">
        <v>85</v>
      </c>
      <c r="H25" s="140">
        <v>30</v>
      </c>
      <c r="I25" s="140">
        <v>2</v>
      </c>
      <c r="J25" s="140">
        <v>1</v>
      </c>
      <c r="K25" s="140">
        <v>21</v>
      </c>
      <c r="L25" s="140">
        <v>44</v>
      </c>
      <c r="M25" s="147" t="s">
        <v>83</v>
      </c>
      <c r="N25" s="140">
        <v>64</v>
      </c>
      <c r="O25" s="140">
        <v>5</v>
      </c>
      <c r="P25" s="140">
        <v>12</v>
      </c>
      <c r="Q25" s="140">
        <v>2</v>
      </c>
      <c r="R25" s="140">
        <v>2</v>
      </c>
      <c r="S25" s="146" t="s">
        <v>83</v>
      </c>
      <c r="T25" s="140">
        <v>2</v>
      </c>
      <c r="U25" s="140">
        <v>2</v>
      </c>
      <c r="V25" s="140">
        <v>14</v>
      </c>
      <c r="W25" s="140">
        <v>9</v>
      </c>
      <c r="X25" s="140">
        <v>1</v>
      </c>
      <c r="Y25" s="140">
        <v>4</v>
      </c>
      <c r="Z25" s="140">
        <v>2</v>
      </c>
      <c r="AA25" s="140">
        <v>3</v>
      </c>
      <c r="AB25" s="147" t="s">
        <v>83</v>
      </c>
      <c r="AC25" s="140">
        <v>6</v>
      </c>
      <c r="AD25" s="140"/>
    </row>
    <row r="26" spans="2:30" ht="22.5" customHeight="1">
      <c r="B26" s="150" t="s">
        <v>212</v>
      </c>
      <c r="C26" s="151">
        <v>249</v>
      </c>
      <c r="D26" s="140">
        <v>248</v>
      </c>
      <c r="E26" s="140">
        <v>1</v>
      </c>
      <c r="F26" s="140">
        <v>69</v>
      </c>
      <c r="G26" s="140">
        <v>87</v>
      </c>
      <c r="H26" s="140">
        <v>30</v>
      </c>
      <c r="I26" s="140">
        <v>2</v>
      </c>
      <c r="J26" s="140">
        <v>1</v>
      </c>
      <c r="K26" s="140">
        <v>21</v>
      </c>
      <c r="L26" s="140">
        <v>44</v>
      </c>
      <c r="M26" s="147" t="s">
        <v>83</v>
      </c>
      <c r="N26" s="140">
        <v>62</v>
      </c>
      <c r="O26" s="140">
        <v>5</v>
      </c>
      <c r="P26" s="140">
        <v>12</v>
      </c>
      <c r="Q26" s="140">
        <v>2</v>
      </c>
      <c r="R26" s="140">
        <v>2</v>
      </c>
      <c r="S26" s="147" t="s">
        <v>83</v>
      </c>
      <c r="T26" s="140">
        <v>2</v>
      </c>
      <c r="U26" s="140">
        <v>2</v>
      </c>
      <c r="V26" s="140">
        <v>14</v>
      </c>
      <c r="W26" s="140">
        <v>9</v>
      </c>
      <c r="X26" s="140">
        <v>1</v>
      </c>
      <c r="Y26" s="140">
        <v>4</v>
      </c>
      <c r="Z26" s="140">
        <v>2</v>
      </c>
      <c r="AA26" s="140">
        <v>3</v>
      </c>
      <c r="AB26" s="147" t="s">
        <v>83</v>
      </c>
      <c r="AC26" s="140">
        <v>4</v>
      </c>
      <c r="AD26" s="140"/>
    </row>
    <row r="27" spans="2:30" ht="22.5" customHeight="1">
      <c r="B27" s="150" t="s">
        <v>46</v>
      </c>
      <c r="C27" s="151">
        <v>251</v>
      </c>
      <c r="D27" s="140">
        <v>250</v>
      </c>
      <c r="E27" s="140">
        <v>1</v>
      </c>
      <c r="F27" s="140">
        <v>69</v>
      </c>
      <c r="G27" s="140">
        <v>87</v>
      </c>
      <c r="H27" s="140">
        <v>30</v>
      </c>
      <c r="I27" s="140">
        <v>2</v>
      </c>
      <c r="J27" s="140">
        <v>1</v>
      </c>
      <c r="K27" s="140">
        <v>21</v>
      </c>
      <c r="L27" s="140">
        <v>44</v>
      </c>
      <c r="M27" s="147" t="s">
        <v>83</v>
      </c>
      <c r="N27" s="152">
        <v>63</v>
      </c>
      <c r="O27" s="140">
        <v>5</v>
      </c>
      <c r="P27" s="140">
        <v>12</v>
      </c>
      <c r="Q27" s="140">
        <v>2</v>
      </c>
      <c r="R27" s="140">
        <v>2</v>
      </c>
      <c r="S27" s="147" t="s">
        <v>83</v>
      </c>
      <c r="T27" s="140">
        <v>2</v>
      </c>
      <c r="U27" s="140">
        <v>2</v>
      </c>
      <c r="V27" s="140">
        <v>14</v>
      </c>
      <c r="W27" s="140">
        <v>9</v>
      </c>
      <c r="X27" s="140">
        <v>1</v>
      </c>
      <c r="Y27" s="140">
        <v>4</v>
      </c>
      <c r="Z27" s="140">
        <v>2</v>
      </c>
      <c r="AA27" s="140">
        <v>3</v>
      </c>
      <c r="AB27" s="147" t="s">
        <v>83</v>
      </c>
      <c r="AC27" s="140">
        <v>5</v>
      </c>
      <c r="AD27" s="140"/>
    </row>
    <row r="28" spans="2:30" ht="27.75" customHeight="1">
      <c r="B28" s="150" t="s">
        <v>48</v>
      </c>
      <c r="C28" s="153">
        <v>253</v>
      </c>
      <c r="D28" s="140">
        <v>252</v>
      </c>
      <c r="E28" s="140">
        <v>1</v>
      </c>
      <c r="F28" s="140">
        <v>69</v>
      </c>
      <c r="G28" s="140">
        <v>85</v>
      </c>
      <c r="H28" s="140">
        <v>30</v>
      </c>
      <c r="I28" s="140">
        <v>2</v>
      </c>
      <c r="J28" s="140">
        <v>1</v>
      </c>
      <c r="K28" s="140">
        <v>32</v>
      </c>
      <c r="L28" s="140">
        <v>82</v>
      </c>
      <c r="M28" s="147" t="s">
        <v>83</v>
      </c>
      <c r="N28" s="140">
        <v>63</v>
      </c>
      <c r="O28" s="140">
        <v>5</v>
      </c>
      <c r="P28" s="140">
        <v>12</v>
      </c>
      <c r="Q28" s="140">
        <v>2</v>
      </c>
      <c r="R28" s="140">
        <v>2</v>
      </c>
      <c r="S28" s="147" t="s">
        <v>83</v>
      </c>
      <c r="T28" s="140">
        <v>2</v>
      </c>
      <c r="U28" s="140">
        <v>2</v>
      </c>
      <c r="V28" s="140">
        <v>14</v>
      </c>
      <c r="W28" s="140">
        <v>9</v>
      </c>
      <c r="X28" s="140">
        <v>1</v>
      </c>
      <c r="Y28" s="140">
        <v>4</v>
      </c>
      <c r="Z28" s="140">
        <v>2</v>
      </c>
      <c r="AA28" s="140">
        <v>3</v>
      </c>
      <c r="AB28" s="147" t="s">
        <v>83</v>
      </c>
      <c r="AC28" s="140">
        <v>5</v>
      </c>
      <c r="AD28" s="140"/>
    </row>
    <row r="29" spans="2:30" ht="22.5" customHeight="1">
      <c r="B29" s="150" t="s">
        <v>51</v>
      </c>
      <c r="C29" s="153">
        <v>256</v>
      </c>
      <c r="D29" s="140">
        <v>255</v>
      </c>
      <c r="E29" s="140">
        <v>1</v>
      </c>
      <c r="F29" s="140">
        <v>69</v>
      </c>
      <c r="G29" s="140">
        <v>85</v>
      </c>
      <c r="H29" s="140">
        <v>22</v>
      </c>
      <c r="I29" s="140">
        <v>2</v>
      </c>
      <c r="J29" s="140">
        <v>1</v>
      </c>
      <c r="K29" s="140">
        <v>32</v>
      </c>
      <c r="L29" s="140">
        <v>83</v>
      </c>
      <c r="M29" s="147" t="s">
        <v>83</v>
      </c>
      <c r="N29" s="140">
        <v>64</v>
      </c>
      <c r="O29" s="140">
        <v>5</v>
      </c>
      <c r="P29" s="140">
        <v>12</v>
      </c>
      <c r="Q29" s="140">
        <v>2</v>
      </c>
      <c r="R29" s="140">
        <v>2</v>
      </c>
      <c r="S29" s="147" t="s">
        <v>83</v>
      </c>
      <c r="T29" s="140">
        <v>2</v>
      </c>
      <c r="U29" s="140">
        <v>2</v>
      </c>
      <c r="V29" s="140">
        <v>14</v>
      </c>
      <c r="W29" s="140">
        <v>9</v>
      </c>
      <c r="X29" s="140">
        <v>1</v>
      </c>
      <c r="Y29" s="140">
        <v>5</v>
      </c>
      <c r="Z29" s="140">
        <v>2</v>
      </c>
      <c r="AA29" s="140">
        <v>3</v>
      </c>
      <c r="AB29" s="147" t="s">
        <v>83</v>
      </c>
      <c r="AC29" s="140">
        <v>5</v>
      </c>
      <c r="AD29" s="140"/>
    </row>
    <row r="30" spans="2:30" ht="22.5" customHeight="1">
      <c r="B30" s="149" t="s">
        <v>213</v>
      </c>
      <c r="C30" s="140">
        <v>255</v>
      </c>
      <c r="D30" s="140">
        <v>254</v>
      </c>
      <c r="E30" s="140">
        <v>1</v>
      </c>
      <c r="F30" s="140">
        <v>68</v>
      </c>
      <c r="G30" s="140">
        <v>85</v>
      </c>
      <c r="H30" s="140">
        <v>22</v>
      </c>
      <c r="I30" s="140">
        <v>2</v>
      </c>
      <c r="J30" s="140">
        <v>1</v>
      </c>
      <c r="K30" s="140">
        <v>32</v>
      </c>
      <c r="L30" s="140">
        <v>83</v>
      </c>
      <c r="M30" s="147" t="s">
        <v>83</v>
      </c>
      <c r="N30" s="140">
        <v>63</v>
      </c>
      <c r="O30" s="140">
        <v>5</v>
      </c>
      <c r="P30" s="140">
        <v>12</v>
      </c>
      <c r="Q30" s="140">
        <v>2</v>
      </c>
      <c r="R30" s="140">
        <v>2</v>
      </c>
      <c r="S30" s="147" t="s">
        <v>83</v>
      </c>
      <c r="T30" s="140">
        <v>2</v>
      </c>
      <c r="U30" s="140">
        <v>2</v>
      </c>
      <c r="V30" s="140">
        <v>14</v>
      </c>
      <c r="W30" s="140">
        <v>9</v>
      </c>
      <c r="X30" s="140">
        <v>1</v>
      </c>
      <c r="Y30" s="140">
        <v>5</v>
      </c>
      <c r="Z30" s="140">
        <v>2</v>
      </c>
      <c r="AA30" s="140">
        <v>3</v>
      </c>
      <c r="AB30" s="147" t="s">
        <v>83</v>
      </c>
      <c r="AC30" s="140">
        <v>4</v>
      </c>
      <c r="AD30" s="140"/>
    </row>
    <row r="31" spans="2:30" ht="22.5" customHeight="1">
      <c r="B31" s="149" t="s">
        <v>214</v>
      </c>
      <c r="C31" s="140">
        <f>SUM(C33:C36)</f>
        <v>255</v>
      </c>
      <c r="D31" s="140">
        <f>SUM(D33:D36)</f>
        <v>254</v>
      </c>
      <c r="E31" s="140">
        <f>SUM(E33:E36)</f>
        <v>1</v>
      </c>
      <c r="F31" s="140">
        <f>SUM(F33:F36)</f>
        <v>56</v>
      </c>
      <c r="G31" s="140">
        <v>97</v>
      </c>
      <c r="H31" s="140">
        <f aca="true" t="shared" si="0" ref="H31:W31">SUM(H33:H36)</f>
        <v>32</v>
      </c>
      <c r="I31" s="140">
        <f t="shared" si="0"/>
        <v>2</v>
      </c>
      <c r="J31" s="140">
        <f t="shared" si="0"/>
        <v>1</v>
      </c>
      <c r="K31" s="140">
        <f t="shared" si="0"/>
        <v>32</v>
      </c>
      <c r="L31" s="140">
        <f t="shared" si="0"/>
        <v>83</v>
      </c>
      <c r="M31" s="140">
        <f t="shared" si="0"/>
        <v>0</v>
      </c>
      <c r="N31" s="140">
        <f t="shared" si="0"/>
        <v>63</v>
      </c>
      <c r="O31" s="140">
        <f t="shared" si="0"/>
        <v>5</v>
      </c>
      <c r="P31" s="140">
        <f t="shared" si="0"/>
        <v>12</v>
      </c>
      <c r="Q31" s="140">
        <f t="shared" si="0"/>
        <v>2</v>
      </c>
      <c r="R31" s="140">
        <f t="shared" si="0"/>
        <v>2</v>
      </c>
      <c r="S31" s="147">
        <f t="shared" si="0"/>
        <v>0</v>
      </c>
      <c r="T31" s="140">
        <f t="shared" si="0"/>
        <v>2</v>
      </c>
      <c r="U31" s="140">
        <f t="shared" si="0"/>
        <v>2</v>
      </c>
      <c r="V31" s="140">
        <f t="shared" si="0"/>
        <v>14</v>
      </c>
      <c r="W31" s="140">
        <f t="shared" si="0"/>
        <v>9</v>
      </c>
      <c r="X31" s="140">
        <f>SUM(X33:X36)</f>
        <v>1</v>
      </c>
      <c r="Y31" s="140">
        <f>SUM(Y33:Y36)</f>
        <v>5</v>
      </c>
      <c r="Z31" s="140">
        <f>SUM(Z33:Z36)</f>
        <v>2</v>
      </c>
      <c r="AA31" s="140">
        <f>SUM(AA33:AA36)</f>
        <v>3</v>
      </c>
      <c r="AB31" s="147"/>
      <c r="AC31" s="140">
        <f>SUM(AC33:AC36)</f>
        <v>4</v>
      </c>
      <c r="AD31" s="140"/>
    </row>
    <row r="32" spans="2:30" ht="22.5" customHeight="1">
      <c r="B32" s="149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7"/>
      <c r="N32" s="140"/>
      <c r="O32" s="140"/>
      <c r="P32" s="140"/>
      <c r="Q32" s="140"/>
      <c r="R32" s="140"/>
      <c r="S32" s="147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</row>
    <row r="33" spans="1:30" ht="22.5" customHeight="1">
      <c r="A33" s="120"/>
      <c r="B33" s="154" t="s">
        <v>215</v>
      </c>
      <c r="C33" s="155">
        <f>SUM(D33:E33)</f>
        <v>34</v>
      </c>
      <c r="D33" s="156">
        <v>33</v>
      </c>
      <c r="E33" s="156">
        <v>1</v>
      </c>
      <c r="F33" s="156">
        <v>4</v>
      </c>
      <c r="G33" s="156">
        <v>2</v>
      </c>
      <c r="H33" s="157">
        <v>32</v>
      </c>
      <c r="I33" s="157">
        <v>2</v>
      </c>
      <c r="J33" s="157">
        <v>1</v>
      </c>
      <c r="K33" s="158">
        <v>7</v>
      </c>
      <c r="L33" s="158">
        <v>34</v>
      </c>
      <c r="M33" s="147"/>
      <c r="N33" s="159">
        <f>SUM(O33:AC33)</f>
        <v>7</v>
      </c>
      <c r="O33" s="157">
        <v>2</v>
      </c>
      <c r="P33" s="147"/>
      <c r="Q33" s="147"/>
      <c r="R33" s="147"/>
      <c r="S33" s="147"/>
      <c r="T33" s="147"/>
      <c r="U33" s="147"/>
      <c r="V33" s="147"/>
      <c r="W33" s="147"/>
      <c r="X33" s="157">
        <v>1</v>
      </c>
      <c r="Y33" s="158">
        <v>2</v>
      </c>
      <c r="Z33" s="147"/>
      <c r="AA33" s="147"/>
      <c r="AB33" s="147"/>
      <c r="AC33" s="152">
        <v>2</v>
      </c>
      <c r="AD33" s="140"/>
    </row>
    <row r="34" spans="1:30" ht="22.5" customHeight="1">
      <c r="A34" s="120"/>
      <c r="B34" s="154" t="s">
        <v>216</v>
      </c>
      <c r="C34" s="155">
        <f>SUM(D34:E34)</f>
        <v>89</v>
      </c>
      <c r="D34" s="156">
        <v>89</v>
      </c>
      <c r="E34" s="147"/>
      <c r="F34" s="157">
        <v>22</v>
      </c>
      <c r="G34" s="157">
        <v>40</v>
      </c>
      <c r="H34" s="147"/>
      <c r="I34" s="147"/>
      <c r="J34" s="147"/>
      <c r="K34" s="157">
        <v>8</v>
      </c>
      <c r="L34" s="157">
        <v>17</v>
      </c>
      <c r="M34" s="147"/>
      <c r="N34" s="159">
        <f>SUM(O34:AC34)</f>
        <v>24</v>
      </c>
      <c r="O34" s="159">
        <v>1</v>
      </c>
      <c r="P34" s="159">
        <v>5</v>
      </c>
      <c r="Q34" s="157">
        <v>1</v>
      </c>
      <c r="R34" s="157">
        <v>1</v>
      </c>
      <c r="S34" s="147"/>
      <c r="T34" s="157">
        <v>1</v>
      </c>
      <c r="U34" s="157">
        <v>1</v>
      </c>
      <c r="V34" s="157">
        <v>6</v>
      </c>
      <c r="W34" s="157">
        <v>4</v>
      </c>
      <c r="X34" s="147"/>
      <c r="Y34" s="157">
        <v>1</v>
      </c>
      <c r="Z34" s="157">
        <v>1</v>
      </c>
      <c r="AA34" s="157">
        <v>1</v>
      </c>
      <c r="AB34" s="147"/>
      <c r="AC34" s="157">
        <v>1</v>
      </c>
      <c r="AD34" s="140"/>
    </row>
    <row r="35" spans="1:30" ht="22.5" customHeight="1">
      <c r="A35" s="120"/>
      <c r="B35" s="154" t="s">
        <v>217</v>
      </c>
      <c r="C35" s="155">
        <f>SUM(D35:E35)</f>
        <v>93</v>
      </c>
      <c r="D35" s="156">
        <v>93</v>
      </c>
      <c r="E35" s="147"/>
      <c r="F35" s="158">
        <v>19</v>
      </c>
      <c r="G35" s="158">
        <v>36</v>
      </c>
      <c r="H35" s="147"/>
      <c r="I35" s="147"/>
      <c r="J35" s="147"/>
      <c r="K35" s="158">
        <v>9</v>
      </c>
      <c r="L35" s="158">
        <v>22</v>
      </c>
      <c r="M35" s="147"/>
      <c r="N35" s="159">
        <f>SUM(O35:AC35)</f>
        <v>21</v>
      </c>
      <c r="O35" s="159">
        <v>1</v>
      </c>
      <c r="P35" s="159">
        <v>4</v>
      </c>
      <c r="Q35" s="159">
        <v>1</v>
      </c>
      <c r="R35" s="157">
        <v>1</v>
      </c>
      <c r="S35" s="147"/>
      <c r="T35" s="159">
        <v>1</v>
      </c>
      <c r="U35" s="157">
        <v>1</v>
      </c>
      <c r="V35" s="157">
        <v>5</v>
      </c>
      <c r="W35" s="157">
        <v>3</v>
      </c>
      <c r="X35" s="147"/>
      <c r="Y35" s="157">
        <v>1</v>
      </c>
      <c r="Z35" s="157">
        <v>1</v>
      </c>
      <c r="AA35" s="157">
        <v>1</v>
      </c>
      <c r="AB35" s="147"/>
      <c r="AC35" s="157">
        <v>1</v>
      </c>
      <c r="AD35" s="140"/>
    </row>
    <row r="36" spans="1:30" ht="22.5" customHeight="1">
      <c r="A36" s="117"/>
      <c r="B36" s="160" t="s">
        <v>218</v>
      </c>
      <c r="C36" s="161">
        <f>SUM(D36:E36)</f>
        <v>39</v>
      </c>
      <c r="D36" s="162">
        <v>39</v>
      </c>
      <c r="E36" s="163"/>
      <c r="F36" s="164">
        <v>11</v>
      </c>
      <c r="G36" s="164">
        <v>19</v>
      </c>
      <c r="H36" s="163"/>
      <c r="I36" s="163"/>
      <c r="J36" s="163"/>
      <c r="K36" s="162">
        <v>8</v>
      </c>
      <c r="L36" s="162">
        <v>10</v>
      </c>
      <c r="M36" s="163"/>
      <c r="N36" s="165">
        <f>SUM(O36:AC36)</f>
        <v>11</v>
      </c>
      <c r="O36" s="166">
        <v>1</v>
      </c>
      <c r="P36" s="162">
        <v>3</v>
      </c>
      <c r="Q36" s="163"/>
      <c r="R36" s="163"/>
      <c r="S36" s="163"/>
      <c r="T36" s="163"/>
      <c r="U36" s="163"/>
      <c r="V36" s="166">
        <v>3</v>
      </c>
      <c r="W36" s="166">
        <v>2</v>
      </c>
      <c r="X36" s="163"/>
      <c r="Y36" s="166">
        <v>1</v>
      </c>
      <c r="Z36" s="163"/>
      <c r="AA36" s="166">
        <v>1</v>
      </c>
      <c r="AB36" s="163"/>
      <c r="AC36" s="163"/>
      <c r="AD36" s="117"/>
    </row>
    <row r="37" spans="1:30" ht="22.5" customHeight="1">
      <c r="A37" s="140" t="s">
        <v>219</v>
      </c>
      <c r="B37" s="150"/>
      <c r="C37" s="140"/>
      <c r="D37" s="140"/>
      <c r="E37" s="140"/>
      <c r="F37" s="140"/>
      <c r="G37" s="140"/>
      <c r="H37" s="140"/>
      <c r="J37" s="140"/>
      <c r="K37" s="140"/>
      <c r="L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7" t="s">
        <v>220</v>
      </c>
      <c r="AD37" s="140"/>
    </row>
  </sheetData>
  <sheetProtection/>
  <printOptions/>
  <pageMargins left="0.7" right="0.7" top="0.75" bottom="0.75" header="0.3" footer="0.3"/>
  <pageSetup horizontalDpi="600" verticalDpi="600" orientation="portrait" paperSize="9" scale="3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60" zoomScalePageLayoutView="0" workbookViewId="0" topLeftCell="A1">
      <selection activeCell="M10" sqref="M10"/>
    </sheetView>
  </sheetViews>
  <sheetFormatPr defaultColWidth="11.66015625" defaultRowHeight="18"/>
  <cols>
    <col min="1" max="1" width="2.66015625" style="0" customWidth="1"/>
    <col min="2" max="2" width="12.66015625" style="113" customWidth="1"/>
    <col min="3" max="3" width="7.66015625" style="0" customWidth="1"/>
    <col min="4" max="9" width="11.66015625" style="0" customWidth="1"/>
    <col min="10" max="10" width="2.66015625" style="0" customWidth="1"/>
  </cols>
  <sheetData>
    <row r="1" ht="22.5" customHeight="1">
      <c r="A1" t="s">
        <v>221</v>
      </c>
    </row>
    <row r="2" ht="22.5" customHeight="1">
      <c r="B2" s="113" t="s">
        <v>222</v>
      </c>
    </row>
    <row r="3" spans="1:10" ht="22.5" customHeight="1">
      <c r="A3" s="114"/>
      <c r="B3" s="115"/>
      <c r="C3" s="114"/>
      <c r="D3" s="114"/>
      <c r="E3" s="114"/>
      <c r="F3" s="114"/>
      <c r="G3" s="114"/>
      <c r="H3" s="114"/>
      <c r="I3" s="114"/>
      <c r="J3" s="114"/>
    </row>
    <row r="4" spans="1:10" ht="22.5" customHeight="1">
      <c r="A4" s="120"/>
      <c r="B4" s="121"/>
      <c r="C4" s="129"/>
      <c r="D4" s="129"/>
      <c r="E4" s="141" t="s">
        <v>223</v>
      </c>
      <c r="F4" s="114"/>
      <c r="G4" s="114"/>
      <c r="H4" s="114"/>
      <c r="I4" s="114"/>
      <c r="J4" s="114"/>
    </row>
    <row r="5" spans="1:9" ht="22.5" customHeight="1">
      <c r="A5" s="120"/>
      <c r="B5" s="121" t="s">
        <v>224</v>
      </c>
      <c r="C5" s="134" t="s">
        <v>225</v>
      </c>
      <c r="D5" s="134" t="s">
        <v>226</v>
      </c>
      <c r="E5" s="134" t="s">
        <v>227</v>
      </c>
      <c r="F5" s="134" t="s">
        <v>228</v>
      </c>
      <c r="G5" s="134" t="s">
        <v>229</v>
      </c>
      <c r="H5" s="134" t="s">
        <v>229</v>
      </c>
      <c r="I5" s="134" t="s">
        <v>230</v>
      </c>
    </row>
    <row r="6" spans="1:9" ht="22.5" customHeight="1">
      <c r="A6" s="120"/>
      <c r="B6" s="121"/>
      <c r="C6" s="134"/>
      <c r="D6" s="134"/>
      <c r="E6" s="134"/>
      <c r="F6" s="134" t="s">
        <v>231</v>
      </c>
      <c r="G6" s="134" t="s">
        <v>232</v>
      </c>
      <c r="H6" s="134" t="s">
        <v>233</v>
      </c>
      <c r="I6" s="134"/>
    </row>
    <row r="7" spans="1:10" ht="22.5" customHeight="1">
      <c r="A7" s="114"/>
      <c r="B7" s="115"/>
      <c r="C7" s="141"/>
      <c r="D7" s="141" t="s">
        <v>234</v>
      </c>
      <c r="E7" s="141" t="s">
        <v>235</v>
      </c>
      <c r="F7" s="141" t="s">
        <v>236</v>
      </c>
      <c r="G7" s="141" t="s">
        <v>236</v>
      </c>
      <c r="H7" s="141" t="s">
        <v>236</v>
      </c>
      <c r="I7" s="141" t="s">
        <v>237</v>
      </c>
      <c r="J7" s="114"/>
    </row>
    <row r="8" spans="1:9" ht="22.5" customHeight="1">
      <c r="A8" s="120"/>
      <c r="B8" s="121" t="s">
        <v>238</v>
      </c>
      <c r="C8" s="129">
        <v>9</v>
      </c>
      <c r="D8">
        <v>286</v>
      </c>
      <c r="E8" s="146" t="s">
        <v>83</v>
      </c>
      <c r="F8">
        <v>2</v>
      </c>
      <c r="G8">
        <v>22</v>
      </c>
      <c r="H8">
        <v>22</v>
      </c>
      <c r="I8" s="146" t="s">
        <v>239</v>
      </c>
    </row>
    <row r="9" spans="1:9" ht="22.5" customHeight="1">
      <c r="A9" s="120"/>
      <c r="B9" s="121" t="s">
        <v>5</v>
      </c>
      <c r="C9" s="129">
        <v>9</v>
      </c>
      <c r="D9">
        <v>293</v>
      </c>
      <c r="E9" s="146" t="s">
        <v>83</v>
      </c>
      <c r="F9">
        <v>2</v>
      </c>
      <c r="G9">
        <v>23</v>
      </c>
      <c r="H9">
        <v>23</v>
      </c>
      <c r="I9">
        <v>288</v>
      </c>
    </row>
    <row r="10" spans="1:9" ht="22.5" customHeight="1">
      <c r="A10" s="120"/>
      <c r="B10" s="121" t="s">
        <v>6</v>
      </c>
      <c r="C10" s="129">
        <v>9</v>
      </c>
      <c r="D10">
        <v>293</v>
      </c>
      <c r="E10" s="146" t="s">
        <v>83</v>
      </c>
      <c r="F10">
        <v>2</v>
      </c>
      <c r="G10">
        <v>23</v>
      </c>
      <c r="H10">
        <v>23</v>
      </c>
      <c r="I10">
        <v>300</v>
      </c>
    </row>
    <row r="11" spans="1:9" ht="22.5" customHeight="1">
      <c r="A11" s="120"/>
      <c r="B11" s="121" t="s">
        <v>240</v>
      </c>
      <c r="C11" s="129">
        <v>9</v>
      </c>
      <c r="D11">
        <v>293</v>
      </c>
      <c r="E11" s="146" t="s">
        <v>83</v>
      </c>
      <c r="F11">
        <v>2</v>
      </c>
      <c r="G11">
        <v>23</v>
      </c>
      <c r="H11">
        <v>23</v>
      </c>
      <c r="I11">
        <v>300</v>
      </c>
    </row>
    <row r="12" spans="1:9" ht="22.5" customHeight="1">
      <c r="A12" s="120"/>
      <c r="B12" s="121" t="s">
        <v>241</v>
      </c>
      <c r="C12" s="129">
        <v>9</v>
      </c>
      <c r="D12">
        <v>293</v>
      </c>
      <c r="E12" s="146" t="s">
        <v>83</v>
      </c>
      <c r="F12">
        <v>8</v>
      </c>
      <c r="G12">
        <v>17</v>
      </c>
      <c r="H12">
        <v>17</v>
      </c>
      <c r="I12">
        <v>300</v>
      </c>
    </row>
    <row r="13" spans="1:9" ht="30" customHeight="1">
      <c r="A13" s="120"/>
      <c r="B13" s="167" t="s">
        <v>242</v>
      </c>
      <c r="C13" s="129">
        <v>9</v>
      </c>
      <c r="D13">
        <v>293</v>
      </c>
      <c r="E13">
        <v>1</v>
      </c>
      <c r="F13">
        <v>8</v>
      </c>
      <c r="G13">
        <v>17</v>
      </c>
      <c r="H13">
        <v>17</v>
      </c>
      <c r="I13">
        <v>300</v>
      </c>
    </row>
    <row r="14" spans="1:9" ht="22.5" customHeight="1">
      <c r="A14" s="120"/>
      <c r="B14" s="148" t="s">
        <v>243</v>
      </c>
      <c r="C14" s="116">
        <v>9</v>
      </c>
      <c r="D14">
        <v>293</v>
      </c>
      <c r="E14">
        <v>1</v>
      </c>
      <c r="F14">
        <v>8</v>
      </c>
      <c r="G14">
        <v>17</v>
      </c>
      <c r="H14">
        <v>17</v>
      </c>
      <c r="I14">
        <v>348</v>
      </c>
    </row>
    <row r="15" spans="1:9" ht="22.5" customHeight="1">
      <c r="A15" s="120"/>
      <c r="B15" s="148" t="s">
        <v>244</v>
      </c>
      <c r="C15" s="116">
        <v>9</v>
      </c>
      <c r="D15">
        <v>293</v>
      </c>
      <c r="E15">
        <v>1</v>
      </c>
      <c r="F15">
        <v>8</v>
      </c>
      <c r="G15">
        <v>17</v>
      </c>
      <c r="H15">
        <v>18</v>
      </c>
      <c r="I15">
        <v>348</v>
      </c>
    </row>
    <row r="16" spans="1:9" ht="22.5" customHeight="1">
      <c r="A16" s="120"/>
      <c r="B16" s="168" t="s">
        <v>207</v>
      </c>
      <c r="C16" s="169">
        <v>9</v>
      </c>
      <c r="D16" s="170">
        <v>293</v>
      </c>
      <c r="E16" s="170">
        <v>1</v>
      </c>
      <c r="F16" s="170">
        <v>8</v>
      </c>
      <c r="G16" s="170">
        <v>17</v>
      </c>
      <c r="H16" s="170">
        <v>18</v>
      </c>
      <c r="I16" s="170">
        <v>348</v>
      </c>
    </row>
    <row r="17" spans="1:9" ht="22.5" customHeight="1">
      <c r="A17" s="120"/>
      <c r="B17" s="168" t="s">
        <v>32</v>
      </c>
      <c r="C17" s="169">
        <v>9</v>
      </c>
      <c r="D17" s="170">
        <v>293</v>
      </c>
      <c r="E17" s="170">
        <v>1</v>
      </c>
      <c r="F17" s="170">
        <v>9</v>
      </c>
      <c r="G17" s="170">
        <v>17</v>
      </c>
      <c r="H17" s="170">
        <v>18</v>
      </c>
      <c r="I17" s="170">
        <v>348</v>
      </c>
    </row>
    <row r="18" spans="1:9" ht="30.75" customHeight="1">
      <c r="A18" s="120"/>
      <c r="B18" s="168" t="s">
        <v>33</v>
      </c>
      <c r="C18" s="171">
        <v>9</v>
      </c>
      <c r="D18" s="170">
        <v>293</v>
      </c>
      <c r="E18" s="170">
        <v>1</v>
      </c>
      <c r="F18" s="170">
        <v>9</v>
      </c>
      <c r="G18" s="170">
        <v>17</v>
      </c>
      <c r="H18" s="170">
        <v>18</v>
      </c>
      <c r="I18" s="170">
        <v>348</v>
      </c>
    </row>
    <row r="19" spans="1:10" ht="22.5" customHeight="1">
      <c r="A19" s="120"/>
      <c r="B19" s="148" t="s">
        <v>245</v>
      </c>
      <c r="C19" s="170">
        <v>9</v>
      </c>
      <c r="D19" s="170">
        <v>293</v>
      </c>
      <c r="E19" s="170">
        <v>1</v>
      </c>
      <c r="F19" s="170">
        <v>9</v>
      </c>
      <c r="G19" s="170">
        <v>17</v>
      </c>
      <c r="H19" s="170">
        <v>18</v>
      </c>
      <c r="I19" s="170">
        <v>348</v>
      </c>
      <c r="J19" s="140"/>
    </row>
    <row r="20" spans="1:10" ht="22.5" customHeight="1">
      <c r="A20" s="120"/>
      <c r="B20" s="148" t="s">
        <v>210</v>
      </c>
      <c r="C20" s="170">
        <v>9</v>
      </c>
      <c r="D20" s="170">
        <v>293</v>
      </c>
      <c r="E20" s="146" t="s">
        <v>83</v>
      </c>
      <c r="F20" s="170">
        <v>9</v>
      </c>
      <c r="G20" s="170">
        <v>17</v>
      </c>
      <c r="H20" s="170">
        <v>18</v>
      </c>
      <c r="I20" s="170">
        <v>348</v>
      </c>
      <c r="J20" s="140"/>
    </row>
    <row r="21" spans="1:10" ht="22.5" customHeight="1">
      <c r="A21" s="120"/>
      <c r="B21" s="148" t="s">
        <v>34</v>
      </c>
      <c r="C21" s="170">
        <v>9</v>
      </c>
      <c r="D21" s="170">
        <v>293</v>
      </c>
      <c r="E21" s="146" t="s">
        <v>83</v>
      </c>
      <c r="F21" s="170">
        <v>9</v>
      </c>
      <c r="G21" s="170">
        <v>17</v>
      </c>
      <c r="H21" s="170">
        <v>17</v>
      </c>
      <c r="I21" s="170">
        <v>348</v>
      </c>
      <c r="J21" s="140"/>
    </row>
    <row r="22" spans="1:10" ht="22.5" customHeight="1">
      <c r="A22" s="120"/>
      <c r="B22" s="148" t="s">
        <v>35</v>
      </c>
      <c r="C22" s="170">
        <v>9</v>
      </c>
      <c r="D22" s="170">
        <v>293</v>
      </c>
      <c r="E22" s="146" t="s">
        <v>83</v>
      </c>
      <c r="F22" s="170">
        <v>9</v>
      </c>
      <c r="G22" s="170">
        <v>17</v>
      </c>
      <c r="H22" s="170">
        <v>17</v>
      </c>
      <c r="I22" s="170">
        <v>348</v>
      </c>
      <c r="J22" s="140"/>
    </row>
    <row r="23" spans="1:10" ht="30" customHeight="1">
      <c r="A23" s="120"/>
      <c r="B23" s="148" t="s">
        <v>37</v>
      </c>
      <c r="C23" s="170">
        <v>9</v>
      </c>
      <c r="D23" s="170">
        <v>293</v>
      </c>
      <c r="E23" s="146" t="s">
        <v>83</v>
      </c>
      <c r="F23" s="170">
        <v>9</v>
      </c>
      <c r="G23" s="170">
        <v>17</v>
      </c>
      <c r="H23" s="170">
        <v>18</v>
      </c>
      <c r="I23" s="170">
        <v>348</v>
      </c>
      <c r="J23" s="140"/>
    </row>
    <row r="24" spans="1:10" ht="23.25" customHeight="1">
      <c r="A24" s="120"/>
      <c r="B24" s="148" t="s">
        <v>38</v>
      </c>
      <c r="C24" s="170">
        <v>9</v>
      </c>
      <c r="D24" s="170">
        <v>293</v>
      </c>
      <c r="E24" s="147" t="s">
        <v>83</v>
      </c>
      <c r="F24" s="170">
        <v>9</v>
      </c>
      <c r="G24" s="170">
        <v>17</v>
      </c>
      <c r="H24" s="170">
        <v>18</v>
      </c>
      <c r="I24" s="170">
        <v>348</v>
      </c>
      <c r="J24" s="140"/>
    </row>
    <row r="25" spans="1:10" ht="22.5" customHeight="1">
      <c r="A25" s="120"/>
      <c r="B25" s="148" t="s">
        <v>246</v>
      </c>
      <c r="C25" s="170">
        <v>9</v>
      </c>
      <c r="D25" s="170">
        <v>293</v>
      </c>
      <c r="E25" s="147" t="s">
        <v>247</v>
      </c>
      <c r="F25" s="170">
        <v>8</v>
      </c>
      <c r="G25" s="170">
        <v>17</v>
      </c>
      <c r="H25" s="170">
        <v>18</v>
      </c>
      <c r="I25" s="170">
        <v>348</v>
      </c>
      <c r="J25" s="140"/>
    </row>
    <row r="26" spans="1:10" ht="22.5" customHeight="1">
      <c r="A26" s="120"/>
      <c r="B26" s="168" t="s">
        <v>85</v>
      </c>
      <c r="C26" s="169">
        <v>9</v>
      </c>
      <c r="D26" s="170">
        <v>293</v>
      </c>
      <c r="E26" s="147" t="s">
        <v>247</v>
      </c>
      <c r="F26" s="170">
        <v>8</v>
      </c>
      <c r="G26" s="170">
        <v>17</v>
      </c>
      <c r="H26" s="170">
        <v>18</v>
      </c>
      <c r="I26" s="170">
        <v>348</v>
      </c>
      <c r="J26" s="140"/>
    </row>
    <row r="27" spans="1:10" ht="22.5" customHeight="1">
      <c r="A27" s="120"/>
      <c r="B27" s="168" t="s">
        <v>46</v>
      </c>
      <c r="C27" s="172">
        <v>9</v>
      </c>
      <c r="D27" s="170">
        <v>293</v>
      </c>
      <c r="E27" s="147" t="s">
        <v>247</v>
      </c>
      <c r="F27" s="170">
        <v>8</v>
      </c>
      <c r="G27" s="170">
        <v>17</v>
      </c>
      <c r="H27" s="170">
        <v>18</v>
      </c>
      <c r="I27" s="170">
        <v>348</v>
      </c>
      <c r="J27" s="140"/>
    </row>
    <row r="28" spans="1:10" ht="30" customHeight="1">
      <c r="A28" s="120"/>
      <c r="B28" s="168" t="s">
        <v>48</v>
      </c>
      <c r="C28" s="172">
        <v>9</v>
      </c>
      <c r="D28" s="170">
        <v>293</v>
      </c>
      <c r="E28" s="147" t="s">
        <v>247</v>
      </c>
      <c r="F28" s="170">
        <v>8</v>
      </c>
      <c r="G28" s="170">
        <v>17</v>
      </c>
      <c r="H28" s="170">
        <v>20</v>
      </c>
      <c r="I28" s="170">
        <v>360</v>
      </c>
      <c r="J28" s="140"/>
    </row>
    <row r="29" spans="1:10" ht="22.5" customHeight="1">
      <c r="A29" s="120"/>
      <c r="B29" s="148" t="s">
        <v>51</v>
      </c>
      <c r="C29" s="170">
        <v>8</v>
      </c>
      <c r="D29" s="170">
        <v>293</v>
      </c>
      <c r="E29" s="147" t="s">
        <v>247</v>
      </c>
      <c r="F29" s="170">
        <v>8</v>
      </c>
      <c r="G29" s="170">
        <v>17</v>
      </c>
      <c r="H29" s="170">
        <v>18</v>
      </c>
      <c r="I29" s="170">
        <v>360</v>
      </c>
      <c r="J29" s="140"/>
    </row>
    <row r="30" spans="1:10" ht="22.5" customHeight="1">
      <c r="A30" s="116"/>
      <c r="B30" s="148" t="s">
        <v>248</v>
      </c>
      <c r="C30" s="170">
        <v>8</v>
      </c>
      <c r="D30" s="170">
        <v>293</v>
      </c>
      <c r="E30" s="147" t="s">
        <v>249</v>
      </c>
      <c r="F30" s="170">
        <v>8</v>
      </c>
      <c r="G30" s="170">
        <v>17</v>
      </c>
      <c r="H30" s="170">
        <v>18</v>
      </c>
      <c r="I30" s="170">
        <v>360</v>
      </c>
      <c r="J30" s="140"/>
    </row>
    <row r="31" spans="1:10" ht="22.5" customHeight="1">
      <c r="A31" s="116"/>
      <c r="B31" s="148"/>
      <c r="C31" s="170"/>
      <c r="D31" s="170"/>
      <c r="E31" s="147"/>
      <c r="F31" s="170"/>
      <c r="G31" s="170"/>
      <c r="H31" s="170"/>
      <c r="I31" s="170"/>
      <c r="J31" s="140"/>
    </row>
    <row r="32" spans="1:10" ht="22.5" customHeight="1">
      <c r="A32" s="140"/>
      <c r="B32" s="173" t="s">
        <v>250</v>
      </c>
      <c r="C32" s="174" t="s">
        <v>251</v>
      </c>
      <c r="D32" s="170">
        <v>7</v>
      </c>
      <c r="E32" s="147" t="s">
        <v>83</v>
      </c>
      <c r="F32" s="147" t="s">
        <v>83</v>
      </c>
      <c r="G32" s="170">
        <v>1</v>
      </c>
      <c r="H32" s="170">
        <v>2</v>
      </c>
      <c r="I32" s="147" t="s">
        <v>83</v>
      </c>
      <c r="J32" s="140"/>
    </row>
    <row r="33" spans="1:10" ht="22.5" customHeight="1">
      <c r="A33" s="116"/>
      <c r="B33" s="154" t="s">
        <v>252</v>
      </c>
      <c r="C33" s="170">
        <v>1</v>
      </c>
      <c r="D33" s="170">
        <v>33</v>
      </c>
      <c r="E33" s="147" t="s">
        <v>83</v>
      </c>
      <c r="F33" s="170">
        <v>1</v>
      </c>
      <c r="G33" s="170">
        <v>2</v>
      </c>
      <c r="H33" s="170">
        <v>2</v>
      </c>
      <c r="I33" s="170">
        <v>45</v>
      </c>
      <c r="J33" s="140"/>
    </row>
    <row r="34" spans="1:10" ht="22.5" customHeight="1">
      <c r="A34" s="116"/>
      <c r="B34" s="154" t="s">
        <v>253</v>
      </c>
      <c r="C34" s="170">
        <v>1</v>
      </c>
      <c r="D34" s="170">
        <v>33</v>
      </c>
      <c r="E34" s="147" t="s">
        <v>83</v>
      </c>
      <c r="F34" s="170">
        <v>1</v>
      </c>
      <c r="G34" s="170">
        <v>2</v>
      </c>
      <c r="H34" s="170">
        <v>2</v>
      </c>
      <c r="I34" s="170">
        <v>45</v>
      </c>
      <c r="J34" s="140"/>
    </row>
    <row r="35" spans="1:10" ht="22.5" customHeight="1">
      <c r="A35" s="116"/>
      <c r="B35" s="154" t="s">
        <v>254</v>
      </c>
      <c r="C35" s="170">
        <v>1</v>
      </c>
      <c r="D35" s="170">
        <v>33</v>
      </c>
      <c r="E35" s="147" t="s">
        <v>83</v>
      </c>
      <c r="F35" s="170">
        <v>1</v>
      </c>
      <c r="G35" s="170">
        <v>2</v>
      </c>
      <c r="H35" s="170">
        <v>2</v>
      </c>
      <c r="I35" s="170">
        <v>45</v>
      </c>
      <c r="J35" s="140"/>
    </row>
    <row r="36" spans="1:10" ht="22.5" customHeight="1">
      <c r="A36" s="116"/>
      <c r="B36" s="154" t="s">
        <v>255</v>
      </c>
      <c r="C36" s="170">
        <v>1</v>
      </c>
      <c r="D36" s="170">
        <v>33</v>
      </c>
      <c r="E36" s="147" t="s">
        <v>83</v>
      </c>
      <c r="F36" s="170">
        <v>1</v>
      </c>
      <c r="G36" s="170">
        <v>2</v>
      </c>
      <c r="H36" s="170">
        <v>2</v>
      </c>
      <c r="I36" s="170">
        <v>45</v>
      </c>
      <c r="J36" s="140"/>
    </row>
    <row r="37" spans="1:10" ht="22.5" customHeight="1">
      <c r="A37" s="116"/>
      <c r="B37" s="154" t="s">
        <v>256</v>
      </c>
      <c r="C37" s="170">
        <v>1</v>
      </c>
      <c r="D37" s="170">
        <v>33</v>
      </c>
      <c r="E37" s="147" t="s">
        <v>83</v>
      </c>
      <c r="F37" s="170">
        <v>1</v>
      </c>
      <c r="G37" s="170">
        <v>2</v>
      </c>
      <c r="H37" s="170">
        <v>2</v>
      </c>
      <c r="I37" s="170">
        <v>45</v>
      </c>
      <c r="J37" s="140"/>
    </row>
    <row r="38" spans="1:10" ht="22.5" customHeight="1">
      <c r="A38" s="116"/>
      <c r="B38" s="154" t="s">
        <v>257</v>
      </c>
      <c r="C38" s="170">
        <v>1</v>
      </c>
      <c r="D38" s="170">
        <v>66</v>
      </c>
      <c r="E38" s="147" t="s">
        <v>83</v>
      </c>
      <c r="F38" s="170">
        <v>2</v>
      </c>
      <c r="G38" s="170">
        <v>4</v>
      </c>
      <c r="H38" s="170">
        <v>4</v>
      </c>
      <c r="I38" s="170">
        <v>90</v>
      </c>
      <c r="J38" s="140"/>
    </row>
    <row r="39" spans="1:10" ht="22.5" customHeight="1">
      <c r="A39" s="116"/>
      <c r="B39" s="154" t="s">
        <v>258</v>
      </c>
      <c r="C39" s="170">
        <v>1</v>
      </c>
      <c r="D39" s="170">
        <v>33</v>
      </c>
      <c r="E39" s="147" t="s">
        <v>83</v>
      </c>
      <c r="F39" s="170">
        <v>1</v>
      </c>
      <c r="G39" s="170">
        <v>2</v>
      </c>
      <c r="H39" s="170">
        <v>2</v>
      </c>
      <c r="I39" s="170">
        <v>45</v>
      </c>
      <c r="J39" s="140"/>
    </row>
    <row r="40" spans="1:10" ht="22.5" customHeight="1">
      <c r="A40" s="117"/>
      <c r="B40" s="160" t="s">
        <v>259</v>
      </c>
      <c r="C40" s="175">
        <v>1</v>
      </c>
      <c r="D40" s="175">
        <v>22</v>
      </c>
      <c r="E40" s="163" t="s">
        <v>260</v>
      </c>
      <c r="F40" s="163" t="s">
        <v>260</v>
      </c>
      <c r="G40" s="163" t="s">
        <v>260</v>
      </c>
      <c r="H40" s="163" t="s">
        <v>260</v>
      </c>
      <c r="I40" s="163" t="s">
        <v>260</v>
      </c>
      <c r="J40" s="117"/>
    </row>
    <row r="41" spans="2:7" ht="22.5" customHeight="1">
      <c r="B41" s="113" t="s">
        <v>261</v>
      </c>
      <c r="G41" t="s">
        <v>262</v>
      </c>
    </row>
    <row r="42" ht="22.5" customHeight="1">
      <c r="B42" s="113" t="s">
        <v>263</v>
      </c>
    </row>
  </sheetData>
  <sheetProtection/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="60" zoomScalePageLayoutView="0" workbookViewId="0" topLeftCell="A1">
      <selection activeCell="Q9" sqref="Q9"/>
    </sheetView>
  </sheetViews>
  <sheetFormatPr defaultColWidth="11.66015625" defaultRowHeight="18"/>
  <cols>
    <col min="1" max="1" width="2.66015625" style="0" customWidth="1"/>
    <col min="2" max="2" width="12.66015625" style="113" customWidth="1"/>
    <col min="3" max="4" width="7.66015625" style="0" customWidth="1"/>
    <col min="5" max="7" width="6.66015625" style="0" customWidth="1"/>
    <col min="8" max="8" width="7.66015625" style="0" customWidth="1"/>
    <col min="9" max="13" width="6.66015625" style="0" customWidth="1"/>
    <col min="14" max="14" width="7.66015625" style="0" customWidth="1"/>
    <col min="15" max="15" width="6.66015625" style="0" customWidth="1"/>
    <col min="16" max="16" width="2.66015625" style="0" customWidth="1"/>
  </cols>
  <sheetData>
    <row r="1" ht="22.5" customHeight="1">
      <c r="A1" t="s">
        <v>264</v>
      </c>
    </row>
    <row r="2" ht="21" customHeight="1">
      <c r="B2" s="113" t="s">
        <v>265</v>
      </c>
    </row>
    <row r="3" spans="1:16" ht="16.5" customHeight="1">
      <c r="A3" s="114"/>
      <c r="B3" s="115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 t="s">
        <v>266</v>
      </c>
      <c r="N3" s="114"/>
      <c r="O3" s="114"/>
      <c r="P3" s="114"/>
    </row>
    <row r="4" spans="1:16" ht="22.5" customHeight="1">
      <c r="A4" s="120"/>
      <c r="B4" s="121"/>
      <c r="C4" s="134" t="s">
        <v>267</v>
      </c>
      <c r="D4" s="129"/>
      <c r="E4" s="114" t="s">
        <v>268</v>
      </c>
      <c r="F4" s="114"/>
      <c r="G4" s="116"/>
      <c r="H4" s="116"/>
      <c r="I4" s="114"/>
      <c r="J4" s="114"/>
      <c r="K4" s="114"/>
      <c r="L4" s="114"/>
      <c r="M4" s="114"/>
      <c r="N4" s="114"/>
      <c r="O4" s="114"/>
      <c r="P4" s="114"/>
    </row>
    <row r="5" spans="1:15" ht="22.5" customHeight="1">
      <c r="A5" s="120"/>
      <c r="B5" s="121" t="s">
        <v>224</v>
      </c>
      <c r="C5" s="134"/>
      <c r="D5" s="134" t="s">
        <v>269</v>
      </c>
      <c r="E5" s="134"/>
      <c r="F5" s="134"/>
      <c r="G5" s="176" t="s">
        <v>270</v>
      </c>
      <c r="H5" s="176" t="s">
        <v>271</v>
      </c>
      <c r="I5" s="133" t="s">
        <v>272</v>
      </c>
      <c r="J5" s="134" t="s">
        <v>273</v>
      </c>
      <c r="K5" s="134" t="s">
        <v>176</v>
      </c>
      <c r="L5" s="134"/>
      <c r="M5" s="134" t="s">
        <v>274</v>
      </c>
      <c r="N5" s="134"/>
      <c r="O5" s="134" t="s">
        <v>275</v>
      </c>
    </row>
    <row r="6" spans="1:15" ht="22.5" customHeight="1">
      <c r="A6" s="120"/>
      <c r="B6" s="121"/>
      <c r="C6" s="134" t="s">
        <v>276</v>
      </c>
      <c r="D6" s="134"/>
      <c r="E6" s="134" t="s">
        <v>277</v>
      </c>
      <c r="F6" s="134" t="s">
        <v>278</v>
      </c>
      <c r="G6" s="138"/>
      <c r="H6" s="177"/>
      <c r="I6" s="133"/>
      <c r="J6" s="134"/>
      <c r="K6" s="134"/>
      <c r="L6" s="134" t="s">
        <v>279</v>
      </c>
      <c r="M6" s="134"/>
      <c r="N6" s="134" t="s">
        <v>280</v>
      </c>
      <c r="O6" s="134" t="s">
        <v>281</v>
      </c>
    </row>
    <row r="7" spans="1:16" ht="22.5" customHeight="1">
      <c r="A7" s="114"/>
      <c r="B7" s="115"/>
      <c r="C7" s="141"/>
      <c r="D7" s="142"/>
      <c r="E7" s="142"/>
      <c r="F7" s="142"/>
      <c r="G7" s="178" t="s">
        <v>282</v>
      </c>
      <c r="H7" s="178" t="s">
        <v>283</v>
      </c>
      <c r="I7" s="144" t="s">
        <v>284</v>
      </c>
      <c r="J7" s="142" t="s">
        <v>285</v>
      </c>
      <c r="K7" s="142" t="s">
        <v>286</v>
      </c>
      <c r="L7" s="142"/>
      <c r="M7" s="142" t="s">
        <v>287</v>
      </c>
      <c r="N7" s="142"/>
      <c r="O7" s="142" t="s">
        <v>288</v>
      </c>
      <c r="P7" s="114"/>
    </row>
    <row r="8" spans="1:15" ht="22.5" customHeight="1">
      <c r="A8" s="120"/>
      <c r="B8" s="121" t="s">
        <v>289</v>
      </c>
      <c r="C8" s="129">
        <v>1238</v>
      </c>
      <c r="D8">
        <v>1261</v>
      </c>
      <c r="E8">
        <v>4</v>
      </c>
      <c r="F8">
        <v>6</v>
      </c>
      <c r="G8" s="146" t="s">
        <v>247</v>
      </c>
      <c r="H8">
        <v>379</v>
      </c>
      <c r="I8">
        <v>49</v>
      </c>
      <c r="J8">
        <v>22</v>
      </c>
      <c r="K8">
        <v>149</v>
      </c>
      <c r="L8">
        <v>7</v>
      </c>
      <c r="M8">
        <v>11</v>
      </c>
      <c r="N8">
        <v>604</v>
      </c>
      <c r="O8">
        <v>30</v>
      </c>
    </row>
    <row r="9" spans="1:15" ht="22.5" customHeight="1">
      <c r="A9" s="120"/>
      <c r="B9" s="121" t="s">
        <v>290</v>
      </c>
      <c r="C9" s="129">
        <v>2091</v>
      </c>
      <c r="D9">
        <v>2009</v>
      </c>
      <c r="E9">
        <v>2</v>
      </c>
      <c r="F9">
        <v>1</v>
      </c>
      <c r="G9" s="146" t="s">
        <v>247</v>
      </c>
      <c r="H9">
        <v>525</v>
      </c>
      <c r="I9">
        <v>78</v>
      </c>
      <c r="J9">
        <v>26</v>
      </c>
      <c r="K9">
        <v>276</v>
      </c>
      <c r="L9">
        <v>19</v>
      </c>
      <c r="M9">
        <v>17</v>
      </c>
      <c r="N9">
        <v>956</v>
      </c>
      <c r="O9">
        <v>109</v>
      </c>
    </row>
    <row r="10" spans="1:15" ht="22.5" customHeight="1">
      <c r="A10" s="120"/>
      <c r="B10" s="121" t="s">
        <v>291</v>
      </c>
      <c r="C10" s="129">
        <v>2784</v>
      </c>
      <c r="D10">
        <v>2551</v>
      </c>
      <c r="E10">
        <v>4</v>
      </c>
      <c r="F10">
        <v>2</v>
      </c>
      <c r="G10" s="146" t="s">
        <v>247</v>
      </c>
      <c r="H10">
        <v>679</v>
      </c>
      <c r="I10">
        <v>104</v>
      </c>
      <c r="J10">
        <v>30</v>
      </c>
      <c r="K10">
        <v>298</v>
      </c>
      <c r="L10">
        <v>16</v>
      </c>
      <c r="M10">
        <v>18</v>
      </c>
      <c r="N10">
        <v>1234</v>
      </c>
      <c r="O10">
        <v>166</v>
      </c>
    </row>
    <row r="11" spans="1:15" ht="22.5" customHeight="1">
      <c r="A11" s="120"/>
      <c r="B11" s="121" t="s">
        <v>292</v>
      </c>
      <c r="C11" s="129">
        <v>3294</v>
      </c>
      <c r="D11">
        <v>2992</v>
      </c>
      <c r="E11">
        <v>6</v>
      </c>
      <c r="F11">
        <v>2</v>
      </c>
      <c r="G11" s="146" t="s">
        <v>247</v>
      </c>
      <c r="H11">
        <v>919</v>
      </c>
      <c r="I11">
        <v>100</v>
      </c>
      <c r="J11">
        <v>22</v>
      </c>
      <c r="K11">
        <v>311</v>
      </c>
      <c r="L11">
        <v>22</v>
      </c>
      <c r="M11">
        <v>31</v>
      </c>
      <c r="N11">
        <v>1358</v>
      </c>
      <c r="O11">
        <v>221</v>
      </c>
    </row>
    <row r="12" spans="2:15" ht="22.5" customHeight="1">
      <c r="B12" s="149" t="s">
        <v>293</v>
      </c>
      <c r="C12">
        <v>3950</v>
      </c>
      <c r="D12">
        <v>3749</v>
      </c>
      <c r="E12">
        <v>9</v>
      </c>
      <c r="F12">
        <v>7</v>
      </c>
      <c r="G12" s="146" t="s">
        <v>247</v>
      </c>
      <c r="H12">
        <v>1087</v>
      </c>
      <c r="I12">
        <v>92</v>
      </c>
      <c r="J12">
        <v>25</v>
      </c>
      <c r="K12">
        <v>411</v>
      </c>
      <c r="L12">
        <v>27</v>
      </c>
      <c r="M12">
        <v>25</v>
      </c>
      <c r="N12">
        <v>1858</v>
      </c>
      <c r="O12">
        <v>208</v>
      </c>
    </row>
    <row r="13" spans="2:15" ht="22.5" customHeight="1">
      <c r="B13" s="179" t="s">
        <v>294</v>
      </c>
      <c r="C13">
        <v>4106</v>
      </c>
      <c r="D13">
        <v>3953</v>
      </c>
      <c r="E13">
        <v>6</v>
      </c>
      <c r="F13">
        <v>4</v>
      </c>
      <c r="G13" s="146" t="s">
        <v>247</v>
      </c>
      <c r="H13">
        <v>959</v>
      </c>
      <c r="I13">
        <v>112</v>
      </c>
      <c r="J13">
        <v>27</v>
      </c>
      <c r="K13">
        <v>453</v>
      </c>
      <c r="L13">
        <v>30</v>
      </c>
      <c r="M13">
        <v>41</v>
      </c>
      <c r="N13">
        <v>2074</v>
      </c>
      <c r="O13">
        <v>247</v>
      </c>
    </row>
    <row r="14" spans="2:15" ht="22.5" customHeight="1">
      <c r="B14" s="180" t="s">
        <v>295</v>
      </c>
      <c r="C14" s="151">
        <v>4049</v>
      </c>
      <c r="D14">
        <v>3906</v>
      </c>
      <c r="E14">
        <v>10</v>
      </c>
      <c r="F14">
        <v>7</v>
      </c>
      <c r="G14" s="146" t="s">
        <v>247</v>
      </c>
      <c r="H14">
        <v>935</v>
      </c>
      <c r="I14">
        <v>99</v>
      </c>
      <c r="J14">
        <v>19</v>
      </c>
      <c r="K14">
        <v>442</v>
      </c>
      <c r="L14">
        <v>32</v>
      </c>
      <c r="M14">
        <v>39</v>
      </c>
      <c r="N14">
        <v>2077</v>
      </c>
      <c r="O14">
        <v>246</v>
      </c>
    </row>
    <row r="15" spans="2:15" ht="22.5" customHeight="1">
      <c r="B15" s="180" t="s">
        <v>244</v>
      </c>
      <c r="C15" s="151">
        <v>4141</v>
      </c>
      <c r="D15">
        <v>4092</v>
      </c>
      <c r="E15">
        <v>5</v>
      </c>
      <c r="F15">
        <v>6</v>
      </c>
      <c r="G15">
        <v>8</v>
      </c>
      <c r="H15">
        <v>897</v>
      </c>
      <c r="I15">
        <v>80</v>
      </c>
      <c r="J15">
        <v>26</v>
      </c>
      <c r="K15">
        <v>475</v>
      </c>
      <c r="L15">
        <v>23</v>
      </c>
      <c r="M15">
        <v>60</v>
      </c>
      <c r="N15">
        <v>2250</v>
      </c>
      <c r="O15">
        <v>262</v>
      </c>
    </row>
    <row r="16" spans="2:15" ht="22.5" customHeight="1">
      <c r="B16" s="180" t="s">
        <v>207</v>
      </c>
      <c r="C16" s="151">
        <v>4463</v>
      </c>
      <c r="D16">
        <f aca="true" t="shared" si="0" ref="D16:D21">SUM(E16:O16)</f>
        <v>4412</v>
      </c>
      <c r="E16">
        <v>3</v>
      </c>
      <c r="F16">
        <v>8</v>
      </c>
      <c r="G16">
        <v>2</v>
      </c>
      <c r="H16">
        <v>947</v>
      </c>
      <c r="I16">
        <v>92</v>
      </c>
      <c r="J16">
        <v>18</v>
      </c>
      <c r="K16">
        <v>494</v>
      </c>
      <c r="L16">
        <v>27</v>
      </c>
      <c r="M16">
        <v>63</v>
      </c>
      <c r="N16">
        <v>2476</v>
      </c>
      <c r="O16">
        <v>282</v>
      </c>
    </row>
    <row r="17" spans="2:15" ht="22.5" customHeight="1">
      <c r="B17" s="179" t="s">
        <v>208</v>
      </c>
      <c r="C17" s="151">
        <v>4990</v>
      </c>
      <c r="D17">
        <f t="shared" si="0"/>
        <v>4838</v>
      </c>
      <c r="E17">
        <v>13</v>
      </c>
      <c r="F17">
        <v>7</v>
      </c>
      <c r="G17" s="146" t="s">
        <v>247</v>
      </c>
      <c r="H17">
        <v>1062</v>
      </c>
      <c r="I17">
        <v>108</v>
      </c>
      <c r="J17">
        <v>23</v>
      </c>
      <c r="K17">
        <v>551</v>
      </c>
      <c r="L17">
        <v>22</v>
      </c>
      <c r="M17">
        <v>77</v>
      </c>
      <c r="N17">
        <v>2650</v>
      </c>
      <c r="O17">
        <v>325</v>
      </c>
    </row>
    <row r="18" spans="1:16" ht="22.5" customHeight="1">
      <c r="A18" s="140"/>
      <c r="B18" s="179" t="s">
        <v>33</v>
      </c>
      <c r="C18" s="140">
        <v>5164</v>
      </c>
      <c r="D18" s="140">
        <f t="shared" si="0"/>
        <v>5016</v>
      </c>
      <c r="E18" s="140">
        <v>11</v>
      </c>
      <c r="F18" s="140">
        <v>8</v>
      </c>
      <c r="G18" s="146" t="s">
        <v>247</v>
      </c>
      <c r="H18" s="140">
        <v>1062</v>
      </c>
      <c r="I18" s="140">
        <v>79</v>
      </c>
      <c r="J18" s="140">
        <v>19</v>
      </c>
      <c r="K18" s="140">
        <v>580</v>
      </c>
      <c r="L18" s="140">
        <v>25</v>
      </c>
      <c r="M18" s="140">
        <v>74</v>
      </c>
      <c r="N18" s="140">
        <v>2756</v>
      </c>
      <c r="O18" s="140">
        <v>402</v>
      </c>
      <c r="P18" s="140"/>
    </row>
    <row r="19" spans="1:16" ht="22.5" customHeight="1">
      <c r="A19" s="140"/>
      <c r="B19" s="179" t="s">
        <v>111</v>
      </c>
      <c r="C19" s="140">
        <v>5104</v>
      </c>
      <c r="D19" s="140">
        <f t="shared" si="0"/>
        <v>5001</v>
      </c>
      <c r="E19" s="140">
        <v>8</v>
      </c>
      <c r="F19" s="140">
        <v>6</v>
      </c>
      <c r="G19" s="146" t="s">
        <v>247</v>
      </c>
      <c r="H19" s="140">
        <v>949</v>
      </c>
      <c r="I19" s="140">
        <v>91</v>
      </c>
      <c r="J19" s="140">
        <v>21</v>
      </c>
      <c r="K19" s="140">
        <v>584</v>
      </c>
      <c r="L19" s="140">
        <v>27</v>
      </c>
      <c r="M19" s="140">
        <v>67</v>
      </c>
      <c r="N19" s="140">
        <v>2859</v>
      </c>
      <c r="O19" s="140">
        <v>389</v>
      </c>
      <c r="P19" s="140"/>
    </row>
    <row r="20" spans="1:16" ht="22.5" customHeight="1">
      <c r="A20" s="140"/>
      <c r="B20" s="179" t="s">
        <v>210</v>
      </c>
      <c r="C20" s="140">
        <v>5596</v>
      </c>
      <c r="D20" s="140">
        <f t="shared" si="0"/>
        <v>5408</v>
      </c>
      <c r="E20" s="140">
        <v>11</v>
      </c>
      <c r="F20" s="140">
        <v>4</v>
      </c>
      <c r="G20" s="146" t="s">
        <v>247</v>
      </c>
      <c r="H20" s="140">
        <v>965</v>
      </c>
      <c r="I20" s="140">
        <v>93</v>
      </c>
      <c r="J20" s="140">
        <v>24</v>
      </c>
      <c r="K20" s="140">
        <v>653</v>
      </c>
      <c r="L20" s="140">
        <v>33</v>
      </c>
      <c r="M20" s="140">
        <v>82</v>
      </c>
      <c r="N20" s="140">
        <v>3098</v>
      </c>
      <c r="O20" s="140">
        <v>445</v>
      </c>
      <c r="P20" s="140"/>
    </row>
    <row r="21" spans="1:16" ht="22.5" customHeight="1">
      <c r="A21" s="140"/>
      <c r="B21" s="179" t="s">
        <v>34</v>
      </c>
      <c r="C21" s="140">
        <v>5798</v>
      </c>
      <c r="D21" s="140">
        <f t="shared" si="0"/>
        <v>5706</v>
      </c>
      <c r="E21" s="140">
        <v>11</v>
      </c>
      <c r="F21" s="140">
        <v>2</v>
      </c>
      <c r="G21" s="146" t="s">
        <v>247</v>
      </c>
      <c r="H21" s="140">
        <v>1002</v>
      </c>
      <c r="I21" s="140">
        <v>96</v>
      </c>
      <c r="J21" s="140">
        <v>27</v>
      </c>
      <c r="K21" s="140">
        <v>703</v>
      </c>
      <c r="L21" s="140">
        <v>27</v>
      </c>
      <c r="M21" s="140">
        <v>90</v>
      </c>
      <c r="N21" s="140">
        <v>3353</v>
      </c>
      <c r="O21" s="140">
        <v>395</v>
      </c>
      <c r="P21" s="140"/>
    </row>
    <row r="22" spans="1:16" ht="22.5" customHeight="1">
      <c r="A22" s="140"/>
      <c r="B22" s="179" t="s">
        <v>35</v>
      </c>
      <c r="C22" s="140">
        <v>6157</v>
      </c>
      <c r="D22" s="140">
        <v>6140</v>
      </c>
      <c r="E22" s="140">
        <v>12</v>
      </c>
      <c r="F22" s="140">
        <v>2</v>
      </c>
      <c r="G22" s="146" t="s">
        <v>247</v>
      </c>
      <c r="H22" s="140">
        <v>1015</v>
      </c>
      <c r="I22" s="140">
        <v>107</v>
      </c>
      <c r="J22" s="140">
        <v>19</v>
      </c>
      <c r="K22" s="140">
        <v>788</v>
      </c>
      <c r="L22" s="140">
        <v>33</v>
      </c>
      <c r="M22" s="140">
        <v>68</v>
      </c>
      <c r="N22" s="140">
        <v>3629</v>
      </c>
      <c r="O22" s="140">
        <v>467</v>
      </c>
      <c r="P22" s="140"/>
    </row>
    <row r="23" spans="1:16" ht="22.5" customHeight="1">
      <c r="A23" s="140"/>
      <c r="B23" s="179" t="s">
        <v>296</v>
      </c>
      <c r="C23" s="140">
        <v>6271</v>
      </c>
      <c r="D23" s="140">
        <v>6334</v>
      </c>
      <c r="E23" s="140">
        <v>28</v>
      </c>
      <c r="F23" s="140">
        <v>9</v>
      </c>
      <c r="G23" s="146" t="s">
        <v>247</v>
      </c>
      <c r="H23" s="140">
        <v>930</v>
      </c>
      <c r="I23" s="140">
        <v>95</v>
      </c>
      <c r="J23" s="140">
        <v>29</v>
      </c>
      <c r="K23" s="140">
        <v>780</v>
      </c>
      <c r="L23" s="140">
        <v>30</v>
      </c>
      <c r="M23" s="140">
        <v>96</v>
      </c>
      <c r="N23" s="140">
        <v>3875</v>
      </c>
      <c r="O23" s="140">
        <v>462</v>
      </c>
      <c r="P23" s="140"/>
    </row>
    <row r="24" spans="1:16" ht="22.5" customHeight="1">
      <c r="A24" s="140"/>
      <c r="B24" s="179" t="s">
        <v>38</v>
      </c>
      <c r="C24" s="140">
        <v>6494</v>
      </c>
      <c r="D24" s="140">
        <v>6536</v>
      </c>
      <c r="E24" s="140">
        <v>22</v>
      </c>
      <c r="F24" s="140">
        <v>2</v>
      </c>
      <c r="G24" s="146" t="s">
        <v>247</v>
      </c>
      <c r="H24" s="140">
        <v>962</v>
      </c>
      <c r="I24" s="140">
        <v>98</v>
      </c>
      <c r="J24" s="140">
        <v>27</v>
      </c>
      <c r="K24" s="140">
        <v>880</v>
      </c>
      <c r="L24" s="140">
        <v>28</v>
      </c>
      <c r="M24" s="140">
        <v>106</v>
      </c>
      <c r="N24" s="140">
        <v>3855</v>
      </c>
      <c r="O24" s="140">
        <v>556</v>
      </c>
      <c r="P24" s="140"/>
    </row>
    <row r="25" spans="1:16" ht="22.5" customHeight="1">
      <c r="A25" s="140"/>
      <c r="B25" s="179" t="s">
        <v>44</v>
      </c>
      <c r="C25" s="140">
        <v>6204</v>
      </c>
      <c r="D25" s="140">
        <v>6284</v>
      </c>
      <c r="E25" s="140">
        <v>16</v>
      </c>
      <c r="F25" s="140">
        <v>3</v>
      </c>
      <c r="G25" s="146" t="s">
        <v>247</v>
      </c>
      <c r="H25" s="140">
        <v>889</v>
      </c>
      <c r="I25" s="140">
        <v>80</v>
      </c>
      <c r="J25" s="140">
        <v>25</v>
      </c>
      <c r="K25" s="140">
        <v>825</v>
      </c>
      <c r="L25" s="140">
        <v>30</v>
      </c>
      <c r="M25" s="140">
        <v>100</v>
      </c>
      <c r="N25" s="140">
        <v>3823</v>
      </c>
      <c r="O25" s="140">
        <v>493</v>
      </c>
      <c r="P25" s="140"/>
    </row>
    <row r="26" spans="1:16" ht="22.5" customHeight="1">
      <c r="A26" s="140"/>
      <c r="B26" s="180" t="s">
        <v>212</v>
      </c>
      <c r="C26" s="151">
        <v>6101</v>
      </c>
      <c r="D26" s="140">
        <v>6228</v>
      </c>
      <c r="E26" s="140">
        <v>10</v>
      </c>
      <c r="F26" s="140">
        <v>8</v>
      </c>
      <c r="G26" s="146" t="s">
        <v>247</v>
      </c>
      <c r="H26" s="140">
        <v>799</v>
      </c>
      <c r="I26" s="140">
        <v>59</v>
      </c>
      <c r="J26" s="140">
        <v>40</v>
      </c>
      <c r="K26" s="140">
        <v>854</v>
      </c>
      <c r="L26" s="140">
        <v>36</v>
      </c>
      <c r="M26" s="140">
        <v>95</v>
      </c>
      <c r="N26" s="140">
        <v>3854</v>
      </c>
      <c r="O26" s="140">
        <v>473</v>
      </c>
      <c r="P26" s="140"/>
    </row>
    <row r="27" spans="1:16" ht="22.5" customHeight="1">
      <c r="A27" s="140"/>
      <c r="B27" s="180" t="s">
        <v>46</v>
      </c>
      <c r="C27" s="151">
        <v>6565</v>
      </c>
      <c r="D27" s="140">
        <v>6687</v>
      </c>
      <c r="E27" s="140">
        <v>7</v>
      </c>
      <c r="F27" s="140">
        <v>6</v>
      </c>
      <c r="G27" s="140">
        <v>6</v>
      </c>
      <c r="H27" s="140">
        <v>860</v>
      </c>
      <c r="I27" s="140">
        <v>82</v>
      </c>
      <c r="J27" s="140">
        <v>45</v>
      </c>
      <c r="K27" s="140">
        <v>887</v>
      </c>
      <c r="L27" s="140">
        <v>28</v>
      </c>
      <c r="M27" s="140">
        <v>97</v>
      </c>
      <c r="N27" s="140">
        <v>4118</v>
      </c>
      <c r="O27" s="140">
        <v>551</v>
      </c>
      <c r="P27" s="140"/>
    </row>
    <row r="28" spans="1:16" ht="22.5" customHeight="1">
      <c r="A28" s="140"/>
      <c r="B28" s="179" t="s">
        <v>48</v>
      </c>
      <c r="C28" s="140">
        <v>6793</v>
      </c>
      <c r="D28" s="140">
        <v>7143</v>
      </c>
      <c r="E28" s="140">
        <v>20</v>
      </c>
      <c r="F28" s="140">
        <v>7</v>
      </c>
      <c r="G28" s="140">
        <v>3</v>
      </c>
      <c r="H28" s="140">
        <v>907</v>
      </c>
      <c r="I28" s="140">
        <v>76</v>
      </c>
      <c r="J28" s="140">
        <v>40</v>
      </c>
      <c r="K28" s="140">
        <v>951</v>
      </c>
      <c r="L28" s="140">
        <v>39</v>
      </c>
      <c r="M28" s="140">
        <v>113</v>
      </c>
      <c r="N28" s="140">
        <v>4435</v>
      </c>
      <c r="O28" s="140">
        <v>552</v>
      </c>
      <c r="P28" s="140"/>
    </row>
    <row r="29" spans="1:16" ht="22.5" customHeight="1">
      <c r="A29" s="140"/>
      <c r="B29" s="180" t="s">
        <v>51</v>
      </c>
      <c r="C29" s="153">
        <v>7024</v>
      </c>
      <c r="D29" s="140">
        <f>SUM(E29:O29)</f>
        <v>7402</v>
      </c>
      <c r="E29" s="140">
        <v>8</v>
      </c>
      <c r="F29" s="140">
        <v>8</v>
      </c>
      <c r="G29" s="147" t="s">
        <v>83</v>
      </c>
      <c r="H29" s="140">
        <v>969</v>
      </c>
      <c r="I29" s="140">
        <v>111</v>
      </c>
      <c r="J29" s="140">
        <v>50</v>
      </c>
      <c r="K29" s="140">
        <v>997</v>
      </c>
      <c r="L29" s="140">
        <v>31</v>
      </c>
      <c r="M29" s="140">
        <v>99</v>
      </c>
      <c r="N29" s="140">
        <v>4515</v>
      </c>
      <c r="O29" s="140">
        <v>614</v>
      </c>
      <c r="P29" s="140"/>
    </row>
    <row r="30" spans="1:16" ht="22.5" customHeight="1">
      <c r="A30" s="140"/>
      <c r="B30" s="179" t="s">
        <v>213</v>
      </c>
      <c r="C30" s="140">
        <v>7358</v>
      </c>
      <c r="D30" s="140">
        <f>SUM(E30:O30)</f>
        <v>7747</v>
      </c>
      <c r="E30" s="140">
        <v>14</v>
      </c>
      <c r="F30" s="140">
        <v>1</v>
      </c>
      <c r="G30" s="147" t="s">
        <v>83</v>
      </c>
      <c r="H30" s="140">
        <v>984</v>
      </c>
      <c r="I30" s="140">
        <v>107</v>
      </c>
      <c r="J30" s="140">
        <v>48</v>
      </c>
      <c r="K30" s="140">
        <v>976</v>
      </c>
      <c r="L30" s="140">
        <v>34</v>
      </c>
      <c r="M30" s="140">
        <v>90</v>
      </c>
      <c r="N30" s="140">
        <v>4832</v>
      </c>
      <c r="O30" s="140">
        <v>661</v>
      </c>
      <c r="P30" s="140"/>
    </row>
    <row r="31" spans="1:16" ht="22.5" customHeight="1">
      <c r="A31" s="119"/>
      <c r="B31" s="181" t="s">
        <v>214</v>
      </c>
      <c r="C31" s="119">
        <v>7618</v>
      </c>
      <c r="D31" s="119">
        <f>SUM(E31:O31)</f>
        <v>7902</v>
      </c>
      <c r="E31" s="119">
        <v>24</v>
      </c>
      <c r="F31" s="119">
        <v>9</v>
      </c>
      <c r="G31" s="163">
        <v>0</v>
      </c>
      <c r="H31" s="119">
        <v>957</v>
      </c>
      <c r="I31" s="119">
        <v>109</v>
      </c>
      <c r="J31" s="119">
        <v>59</v>
      </c>
      <c r="K31" s="119">
        <v>1071</v>
      </c>
      <c r="L31" s="119">
        <v>25</v>
      </c>
      <c r="M31" s="119">
        <v>86</v>
      </c>
      <c r="N31" s="119">
        <v>4893</v>
      </c>
      <c r="O31" s="119">
        <v>669</v>
      </c>
      <c r="P31" s="119"/>
    </row>
    <row r="32" spans="1:16" ht="22.5" customHeight="1">
      <c r="A32" s="140" t="s">
        <v>297</v>
      </c>
      <c r="B32" s="150"/>
      <c r="C32" s="140"/>
      <c r="D32" s="140"/>
      <c r="E32" s="140"/>
      <c r="F32" s="140"/>
      <c r="G32" s="140"/>
      <c r="H32" s="140"/>
      <c r="J32" s="140"/>
      <c r="K32" s="140"/>
      <c r="L32" s="140"/>
      <c r="M32" s="140"/>
      <c r="N32" s="140"/>
      <c r="O32" s="147" t="s">
        <v>298</v>
      </c>
      <c r="P32" s="140"/>
    </row>
  </sheetData>
  <sheetProtection/>
  <printOptions/>
  <pageMargins left="0.7" right="0.7" top="0.75" bottom="0.75" header="0.3" footer="0.3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3"/>
  <sheetViews>
    <sheetView view="pageBreakPreview" zoomScale="60" zoomScalePageLayoutView="0" workbookViewId="0" topLeftCell="A1">
      <selection activeCell="AB19" sqref="AB18:AB19"/>
    </sheetView>
  </sheetViews>
  <sheetFormatPr defaultColWidth="11.66015625" defaultRowHeight="18"/>
  <cols>
    <col min="1" max="1" width="2.66015625" style="0" customWidth="1"/>
    <col min="2" max="2" width="14.66015625" style="113" customWidth="1"/>
    <col min="3" max="10" width="8.66015625" style="0" customWidth="1"/>
    <col min="11" max="12" width="9.66015625" style="0" customWidth="1"/>
    <col min="13" max="14" width="7.66015625" style="0" customWidth="1"/>
    <col min="15" max="16" width="8.66015625" style="0" customWidth="1"/>
    <col min="17" max="17" width="7.41015625" style="0" customWidth="1"/>
    <col min="18" max="18" width="7.66015625" style="0" customWidth="1"/>
    <col min="19" max="20" width="9.66015625" style="0" customWidth="1"/>
    <col min="21" max="23" width="8.66015625" style="0" customWidth="1"/>
    <col min="24" max="24" width="2.66015625" style="0" customWidth="1"/>
  </cols>
  <sheetData>
    <row r="1" ht="22.5" customHeight="1">
      <c r="A1" t="s">
        <v>299</v>
      </c>
    </row>
    <row r="2" ht="22.5" customHeight="1">
      <c r="B2" s="113" t="s">
        <v>300</v>
      </c>
    </row>
    <row r="3" spans="1:24" ht="22.5" customHeight="1">
      <c r="A3" s="114"/>
      <c r="B3" s="115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1:24" ht="22.5" customHeight="1">
      <c r="A4" s="120"/>
      <c r="B4" s="182"/>
      <c r="C4" s="183" t="s">
        <v>301</v>
      </c>
      <c r="D4" s="184"/>
      <c r="E4" s="125"/>
      <c r="F4" s="125"/>
      <c r="G4" s="185"/>
      <c r="H4" s="130" t="s">
        <v>302</v>
      </c>
      <c r="I4" s="184"/>
      <c r="J4" s="125"/>
      <c r="K4" s="125"/>
      <c r="L4" s="125"/>
      <c r="M4" s="124" t="s">
        <v>303</v>
      </c>
      <c r="N4" s="125"/>
      <c r="O4" s="124" t="s">
        <v>304</v>
      </c>
      <c r="P4" s="125"/>
      <c r="Q4" s="124" t="s">
        <v>305</v>
      </c>
      <c r="R4" s="125"/>
      <c r="S4" s="129"/>
      <c r="T4" s="125" t="s">
        <v>306</v>
      </c>
      <c r="U4" s="125"/>
      <c r="V4" s="125"/>
      <c r="W4" s="114"/>
      <c r="X4" s="114"/>
    </row>
    <row r="5" spans="1:23" ht="22.5" customHeight="1">
      <c r="A5" s="120"/>
      <c r="B5" s="121" t="s">
        <v>307</v>
      </c>
      <c r="C5" s="186" t="s">
        <v>26</v>
      </c>
      <c r="D5" s="187"/>
      <c r="E5" s="134"/>
      <c r="F5" s="134"/>
      <c r="G5" s="134"/>
      <c r="H5" s="134" t="s">
        <v>26</v>
      </c>
      <c r="I5" s="187"/>
      <c r="J5" s="134"/>
      <c r="K5" s="134"/>
      <c r="L5" s="134"/>
      <c r="M5" s="129"/>
      <c r="N5" s="129"/>
      <c r="O5" s="129"/>
      <c r="P5" s="129"/>
      <c r="Q5" s="129"/>
      <c r="R5" s="129"/>
      <c r="S5" s="134" t="s">
        <v>26</v>
      </c>
      <c r="T5" s="134"/>
      <c r="U5" s="134"/>
      <c r="V5" s="134"/>
      <c r="W5" s="134"/>
    </row>
    <row r="6" spans="1:23" ht="22.5" customHeight="1">
      <c r="A6" s="120"/>
      <c r="B6" s="121"/>
      <c r="C6" s="186"/>
      <c r="D6" s="134" t="s">
        <v>308</v>
      </c>
      <c r="E6" s="134" t="s">
        <v>309</v>
      </c>
      <c r="F6" s="134" t="s">
        <v>310</v>
      </c>
      <c r="G6" s="134" t="s">
        <v>187</v>
      </c>
      <c r="H6" s="134"/>
      <c r="I6" s="134" t="s">
        <v>311</v>
      </c>
      <c r="J6" s="134" t="s">
        <v>312</v>
      </c>
      <c r="K6" s="134" t="s">
        <v>313</v>
      </c>
      <c r="L6" s="134" t="s">
        <v>314</v>
      </c>
      <c r="M6" s="134" t="s">
        <v>315</v>
      </c>
      <c r="N6" s="134" t="s">
        <v>316</v>
      </c>
      <c r="O6" s="134" t="s">
        <v>308</v>
      </c>
      <c r="P6" s="134" t="s">
        <v>317</v>
      </c>
      <c r="Q6" s="134" t="s">
        <v>103</v>
      </c>
      <c r="R6" s="134" t="s">
        <v>318</v>
      </c>
      <c r="S6" s="134"/>
      <c r="T6" s="134" t="s">
        <v>319</v>
      </c>
      <c r="U6" s="134" t="s">
        <v>317</v>
      </c>
      <c r="V6" s="134" t="s">
        <v>320</v>
      </c>
      <c r="W6" s="134" t="s">
        <v>187</v>
      </c>
    </row>
    <row r="7" spans="1:24" ht="22.5" customHeight="1">
      <c r="A7" s="114"/>
      <c r="B7" s="115"/>
      <c r="C7" s="188"/>
      <c r="D7" s="142"/>
      <c r="E7" s="142"/>
      <c r="F7" s="142"/>
      <c r="G7" s="142"/>
      <c r="H7" s="142"/>
      <c r="I7" s="142"/>
      <c r="J7" s="142"/>
      <c r="K7" s="142"/>
      <c r="L7" s="142"/>
      <c r="M7" s="189" t="s">
        <v>321</v>
      </c>
      <c r="N7" s="189" t="s">
        <v>322</v>
      </c>
      <c r="O7" s="189" t="s">
        <v>323</v>
      </c>
      <c r="P7" s="189" t="s">
        <v>324</v>
      </c>
      <c r="Q7" s="141"/>
      <c r="R7" s="141"/>
      <c r="S7" s="142"/>
      <c r="T7" s="142"/>
      <c r="U7" s="142"/>
      <c r="V7" s="142"/>
      <c r="W7" s="142"/>
      <c r="X7" s="114"/>
    </row>
    <row r="8" spans="1:24" ht="22.5" customHeight="1">
      <c r="A8" s="120"/>
      <c r="B8" s="121" t="s">
        <v>289</v>
      </c>
      <c r="C8" s="190">
        <v>93</v>
      </c>
      <c r="D8" s="191">
        <v>37</v>
      </c>
      <c r="E8" s="191">
        <v>11</v>
      </c>
      <c r="F8" s="191">
        <v>3</v>
      </c>
      <c r="G8" s="191">
        <v>42</v>
      </c>
      <c r="H8" s="191">
        <v>46</v>
      </c>
      <c r="I8" s="191">
        <v>20</v>
      </c>
      <c r="J8" s="191">
        <v>9</v>
      </c>
      <c r="K8" s="191">
        <v>17</v>
      </c>
      <c r="L8" s="192" t="s">
        <v>325</v>
      </c>
      <c r="M8" s="191">
        <v>131</v>
      </c>
      <c r="N8" s="191">
        <v>29</v>
      </c>
      <c r="O8" s="191">
        <v>2740</v>
      </c>
      <c r="P8" s="191">
        <v>556</v>
      </c>
      <c r="Q8" s="193" t="s">
        <v>247</v>
      </c>
      <c r="R8" s="191">
        <v>5</v>
      </c>
      <c r="S8" s="191">
        <v>82641</v>
      </c>
      <c r="T8" s="191">
        <v>81250</v>
      </c>
      <c r="U8" s="191">
        <v>912</v>
      </c>
      <c r="V8" s="191">
        <v>231</v>
      </c>
      <c r="W8" s="191">
        <v>248</v>
      </c>
      <c r="X8" s="194"/>
    </row>
    <row r="9" spans="1:24" ht="22.5" customHeight="1">
      <c r="A9" s="120"/>
      <c r="B9" s="121" t="s">
        <v>5</v>
      </c>
      <c r="C9" s="190">
        <v>92</v>
      </c>
      <c r="D9" s="191">
        <v>28</v>
      </c>
      <c r="E9" s="191">
        <v>6</v>
      </c>
      <c r="F9" s="191">
        <v>2</v>
      </c>
      <c r="G9" s="191">
        <v>56</v>
      </c>
      <c r="H9" s="191">
        <v>31</v>
      </c>
      <c r="I9" s="191">
        <v>9</v>
      </c>
      <c r="J9" s="191">
        <v>6</v>
      </c>
      <c r="K9" s="191">
        <v>16</v>
      </c>
      <c r="L9" s="192" t="s">
        <v>325</v>
      </c>
      <c r="M9" s="191">
        <v>51</v>
      </c>
      <c r="N9" s="191">
        <v>12</v>
      </c>
      <c r="O9" s="191">
        <v>1695</v>
      </c>
      <c r="P9" s="191">
        <v>94</v>
      </c>
      <c r="Q9" s="191">
        <v>3</v>
      </c>
      <c r="R9" s="191">
        <v>8</v>
      </c>
      <c r="S9" s="191">
        <v>51058</v>
      </c>
      <c r="T9" s="191">
        <v>50717</v>
      </c>
      <c r="U9" s="191">
        <v>38</v>
      </c>
      <c r="V9" s="191">
        <v>100</v>
      </c>
      <c r="W9" s="191">
        <v>203</v>
      </c>
      <c r="X9" s="194"/>
    </row>
    <row r="10" spans="1:24" ht="22.5" customHeight="1">
      <c r="A10" s="120"/>
      <c r="B10" s="121" t="s">
        <v>6</v>
      </c>
      <c r="C10" s="190">
        <v>80</v>
      </c>
      <c r="D10" s="191">
        <v>49</v>
      </c>
      <c r="E10" s="191">
        <v>8</v>
      </c>
      <c r="F10" s="191">
        <v>3</v>
      </c>
      <c r="G10" s="191">
        <v>20</v>
      </c>
      <c r="H10" s="191">
        <v>55</v>
      </c>
      <c r="I10" s="191">
        <v>20</v>
      </c>
      <c r="J10" s="191">
        <v>7</v>
      </c>
      <c r="K10" s="191">
        <v>28</v>
      </c>
      <c r="L10" s="192" t="s">
        <v>325</v>
      </c>
      <c r="M10" s="191">
        <v>94</v>
      </c>
      <c r="N10" s="191">
        <v>20</v>
      </c>
      <c r="O10" s="191">
        <v>5083</v>
      </c>
      <c r="P10" s="191">
        <v>79</v>
      </c>
      <c r="Q10" s="195" t="s">
        <v>83</v>
      </c>
      <c r="R10" s="191">
        <v>7</v>
      </c>
      <c r="S10" s="191">
        <v>271009</v>
      </c>
      <c r="T10" s="191">
        <v>269554</v>
      </c>
      <c r="U10" s="191">
        <v>13</v>
      </c>
      <c r="V10" s="191">
        <v>727</v>
      </c>
      <c r="W10" s="191">
        <v>715</v>
      </c>
      <c r="X10" s="194"/>
    </row>
    <row r="11" spans="1:24" ht="22.5" customHeight="1">
      <c r="A11" s="120"/>
      <c r="B11" s="121" t="s">
        <v>292</v>
      </c>
      <c r="C11" s="196">
        <v>76</v>
      </c>
      <c r="D11" s="194">
        <v>42</v>
      </c>
      <c r="E11" s="194">
        <v>7</v>
      </c>
      <c r="F11" s="194">
        <v>10</v>
      </c>
      <c r="G11" s="194">
        <v>17</v>
      </c>
      <c r="H11" s="194">
        <v>56</v>
      </c>
      <c r="I11" s="194">
        <v>20</v>
      </c>
      <c r="J11" s="194">
        <v>4</v>
      </c>
      <c r="K11" s="194">
        <v>32</v>
      </c>
      <c r="L11" s="192" t="s">
        <v>325</v>
      </c>
      <c r="M11" s="194">
        <v>120</v>
      </c>
      <c r="N11" s="194">
        <v>31</v>
      </c>
      <c r="O11" s="194">
        <v>2330</v>
      </c>
      <c r="P11" s="194">
        <v>242</v>
      </c>
      <c r="Q11" s="194">
        <v>2</v>
      </c>
      <c r="R11" s="194">
        <v>12</v>
      </c>
      <c r="S11" s="194">
        <v>109500</v>
      </c>
      <c r="T11" s="194">
        <v>105451</v>
      </c>
      <c r="U11" s="194">
        <v>458</v>
      </c>
      <c r="V11" s="194">
        <v>2706</v>
      </c>
      <c r="W11" s="194">
        <v>885</v>
      </c>
      <c r="X11" s="194"/>
    </row>
    <row r="12" spans="1:24" ht="29.25" customHeight="1">
      <c r="A12" s="120"/>
      <c r="B12" s="167" t="s">
        <v>293</v>
      </c>
      <c r="C12" s="196">
        <v>106</v>
      </c>
      <c r="D12" s="197">
        <v>50</v>
      </c>
      <c r="E12" s="197">
        <v>16</v>
      </c>
      <c r="F12" s="197">
        <v>13</v>
      </c>
      <c r="G12" s="197">
        <v>27</v>
      </c>
      <c r="H12" s="197">
        <v>39</v>
      </c>
      <c r="I12" s="197">
        <v>21</v>
      </c>
      <c r="J12" s="197">
        <v>3</v>
      </c>
      <c r="K12" s="197">
        <v>15</v>
      </c>
      <c r="L12" s="192" t="s">
        <v>325</v>
      </c>
      <c r="M12" s="197">
        <v>112</v>
      </c>
      <c r="N12" s="197">
        <v>32</v>
      </c>
      <c r="O12" s="197">
        <v>2327</v>
      </c>
      <c r="P12" s="197">
        <v>615</v>
      </c>
      <c r="Q12" s="197">
        <v>3</v>
      </c>
      <c r="R12" s="197">
        <v>9</v>
      </c>
      <c r="S12" s="197">
        <v>180158</v>
      </c>
      <c r="T12" s="197">
        <v>165520</v>
      </c>
      <c r="U12" s="197">
        <v>9374</v>
      </c>
      <c r="V12" s="197">
        <v>2850</v>
      </c>
      <c r="W12" s="197">
        <v>2414</v>
      </c>
      <c r="X12" s="194"/>
    </row>
    <row r="13" spans="1:24" ht="22.5" customHeight="1">
      <c r="A13" s="120"/>
      <c r="B13" s="167" t="s">
        <v>326</v>
      </c>
      <c r="C13" s="196">
        <v>89</v>
      </c>
      <c r="D13" s="197">
        <v>46</v>
      </c>
      <c r="E13" s="197">
        <v>12</v>
      </c>
      <c r="F13" s="197">
        <v>8</v>
      </c>
      <c r="G13" s="197">
        <v>23</v>
      </c>
      <c r="H13" s="197">
        <v>39</v>
      </c>
      <c r="I13" s="197">
        <v>15</v>
      </c>
      <c r="J13" s="197">
        <v>9</v>
      </c>
      <c r="K13" s="197">
        <v>15</v>
      </c>
      <c r="L13" s="192" t="s">
        <v>325</v>
      </c>
      <c r="M13" s="197">
        <v>95</v>
      </c>
      <c r="N13" s="197">
        <v>25</v>
      </c>
      <c r="O13" s="197">
        <v>2446</v>
      </c>
      <c r="P13" s="197">
        <v>174</v>
      </c>
      <c r="Q13" s="197">
        <v>2</v>
      </c>
      <c r="R13" s="197">
        <v>7</v>
      </c>
      <c r="S13" s="197">
        <v>171110</v>
      </c>
      <c r="T13" s="197">
        <v>168350</v>
      </c>
      <c r="U13" s="197">
        <v>970</v>
      </c>
      <c r="V13" s="197">
        <v>1475</v>
      </c>
      <c r="W13" s="197">
        <v>315</v>
      </c>
      <c r="X13" s="198"/>
    </row>
    <row r="14" spans="2:24" ht="22.5" customHeight="1">
      <c r="B14" s="167" t="s">
        <v>327</v>
      </c>
      <c r="C14" s="199">
        <v>98</v>
      </c>
      <c r="D14" s="194">
        <v>44</v>
      </c>
      <c r="E14" s="194">
        <v>17</v>
      </c>
      <c r="F14" s="194">
        <v>11</v>
      </c>
      <c r="G14" s="194">
        <v>26</v>
      </c>
      <c r="H14" s="194">
        <v>34</v>
      </c>
      <c r="I14" s="194">
        <v>15</v>
      </c>
      <c r="J14" s="194">
        <v>7</v>
      </c>
      <c r="K14" s="194">
        <v>12</v>
      </c>
      <c r="L14" s="192" t="s">
        <v>325</v>
      </c>
      <c r="M14" s="194">
        <v>92</v>
      </c>
      <c r="N14" s="194">
        <v>26</v>
      </c>
      <c r="O14" s="194">
        <v>1585</v>
      </c>
      <c r="P14" s="194">
        <v>68</v>
      </c>
      <c r="Q14" s="194">
        <v>4</v>
      </c>
      <c r="R14" s="194">
        <v>22</v>
      </c>
      <c r="S14" s="194">
        <v>139178</v>
      </c>
      <c r="T14" s="194">
        <v>133841</v>
      </c>
      <c r="U14" s="194">
        <v>334</v>
      </c>
      <c r="V14" s="194">
        <v>3767</v>
      </c>
      <c r="W14" s="194">
        <v>1236</v>
      </c>
      <c r="X14" s="194"/>
    </row>
    <row r="15" spans="2:24" ht="22.5" customHeight="1">
      <c r="B15" s="167" t="s">
        <v>328</v>
      </c>
      <c r="C15" s="199">
        <v>86</v>
      </c>
      <c r="D15" s="194">
        <v>38</v>
      </c>
      <c r="E15" s="194">
        <v>5</v>
      </c>
      <c r="F15" s="194">
        <v>11</v>
      </c>
      <c r="G15" s="194">
        <v>32</v>
      </c>
      <c r="H15" s="194">
        <v>50</v>
      </c>
      <c r="I15" s="194">
        <v>17</v>
      </c>
      <c r="J15" s="194">
        <v>5</v>
      </c>
      <c r="K15" s="194">
        <v>13</v>
      </c>
      <c r="L15" s="194">
        <v>15</v>
      </c>
      <c r="M15" s="194">
        <v>67</v>
      </c>
      <c r="N15" s="194">
        <v>20</v>
      </c>
      <c r="O15" s="194">
        <v>1890</v>
      </c>
      <c r="P15" s="194">
        <v>28</v>
      </c>
      <c r="Q15" s="194">
        <v>1</v>
      </c>
      <c r="R15" s="194">
        <v>4</v>
      </c>
      <c r="S15" s="194">
        <v>155348</v>
      </c>
      <c r="T15" s="194">
        <v>151568</v>
      </c>
      <c r="U15" s="194">
        <v>229</v>
      </c>
      <c r="V15" s="194">
        <v>2496</v>
      </c>
      <c r="W15" s="194">
        <v>1055</v>
      </c>
      <c r="X15" s="194"/>
    </row>
    <row r="16" spans="2:24" ht="22.5" customHeight="1">
      <c r="B16" s="168" t="s">
        <v>329</v>
      </c>
      <c r="C16" s="200">
        <v>56</v>
      </c>
      <c r="D16" s="194">
        <v>28</v>
      </c>
      <c r="E16" s="194">
        <v>6</v>
      </c>
      <c r="F16" s="194">
        <v>6</v>
      </c>
      <c r="G16" s="194">
        <v>16</v>
      </c>
      <c r="H16" s="194">
        <v>37</v>
      </c>
      <c r="I16" s="194">
        <v>12</v>
      </c>
      <c r="J16" s="194">
        <v>5</v>
      </c>
      <c r="K16" s="194">
        <v>13</v>
      </c>
      <c r="L16" s="194">
        <v>7</v>
      </c>
      <c r="M16" s="194">
        <v>66</v>
      </c>
      <c r="N16" s="194">
        <v>23</v>
      </c>
      <c r="O16" s="194">
        <v>1171</v>
      </c>
      <c r="P16" s="194">
        <v>27</v>
      </c>
      <c r="Q16" s="194">
        <v>1</v>
      </c>
      <c r="R16" s="194">
        <v>6</v>
      </c>
      <c r="S16" s="194">
        <v>96508</v>
      </c>
      <c r="T16" s="194">
        <v>95277</v>
      </c>
      <c r="U16" s="201" t="s">
        <v>247</v>
      </c>
      <c r="V16" s="194">
        <v>1139</v>
      </c>
      <c r="W16" s="194">
        <v>92</v>
      </c>
      <c r="X16" s="194"/>
    </row>
    <row r="17" spans="2:24" ht="29.25" customHeight="1">
      <c r="B17" s="180" t="s">
        <v>208</v>
      </c>
      <c r="C17" s="199">
        <v>86</v>
      </c>
      <c r="D17" s="194">
        <v>60</v>
      </c>
      <c r="E17" s="194">
        <v>5</v>
      </c>
      <c r="F17" s="194">
        <v>10</v>
      </c>
      <c r="G17" s="194">
        <v>11</v>
      </c>
      <c r="H17" s="194">
        <v>71</v>
      </c>
      <c r="I17" s="194">
        <v>21</v>
      </c>
      <c r="J17" s="194">
        <v>9</v>
      </c>
      <c r="K17" s="194">
        <v>24</v>
      </c>
      <c r="L17" s="194">
        <v>17</v>
      </c>
      <c r="M17" s="194">
        <v>125</v>
      </c>
      <c r="N17" s="194">
        <v>39</v>
      </c>
      <c r="O17" s="194">
        <v>3443</v>
      </c>
      <c r="P17" s="194">
        <v>40</v>
      </c>
      <c r="Q17" s="194">
        <v>3</v>
      </c>
      <c r="R17" s="194">
        <v>9</v>
      </c>
      <c r="S17" s="194">
        <v>260996</v>
      </c>
      <c r="T17" s="194">
        <v>243077</v>
      </c>
      <c r="U17" s="201" t="s">
        <v>247</v>
      </c>
      <c r="V17" s="194">
        <v>15457</v>
      </c>
      <c r="W17" s="194">
        <v>2462</v>
      </c>
      <c r="X17" s="194"/>
    </row>
    <row r="18" spans="2:24" ht="22.5" customHeight="1">
      <c r="B18" s="180" t="s">
        <v>33</v>
      </c>
      <c r="C18" s="199">
        <v>111</v>
      </c>
      <c r="D18" s="194">
        <v>51</v>
      </c>
      <c r="E18" s="194">
        <v>10</v>
      </c>
      <c r="F18" s="194">
        <v>22</v>
      </c>
      <c r="G18" s="194">
        <v>28</v>
      </c>
      <c r="H18" s="194">
        <v>85</v>
      </c>
      <c r="I18" s="194">
        <v>35</v>
      </c>
      <c r="J18" s="194">
        <v>7</v>
      </c>
      <c r="K18" s="194">
        <v>16</v>
      </c>
      <c r="L18" s="194">
        <v>27</v>
      </c>
      <c r="M18" s="194">
        <v>180</v>
      </c>
      <c r="N18" s="194">
        <v>55</v>
      </c>
      <c r="O18" s="194">
        <v>3774</v>
      </c>
      <c r="P18" s="194">
        <v>85</v>
      </c>
      <c r="Q18" s="194">
        <v>2</v>
      </c>
      <c r="R18" s="194">
        <v>10</v>
      </c>
      <c r="S18" s="194">
        <v>442039</v>
      </c>
      <c r="T18" s="194">
        <v>420978</v>
      </c>
      <c r="U18" s="194">
        <v>73</v>
      </c>
      <c r="V18" s="194">
        <v>20054</v>
      </c>
      <c r="W18" s="194">
        <v>934</v>
      </c>
      <c r="X18" s="194"/>
    </row>
    <row r="19" spans="2:24" ht="22.5" customHeight="1">
      <c r="B19" s="180" t="s">
        <v>111</v>
      </c>
      <c r="C19" s="199">
        <v>85</v>
      </c>
      <c r="D19" s="198">
        <v>46</v>
      </c>
      <c r="E19" s="198">
        <v>3</v>
      </c>
      <c r="F19" s="198">
        <v>20</v>
      </c>
      <c r="G19" s="198">
        <v>16</v>
      </c>
      <c r="H19" s="198">
        <v>56</v>
      </c>
      <c r="I19" s="198">
        <v>22</v>
      </c>
      <c r="J19" s="198">
        <v>4</v>
      </c>
      <c r="K19" s="198">
        <v>13</v>
      </c>
      <c r="L19" s="198">
        <v>17</v>
      </c>
      <c r="M19" s="198">
        <v>86</v>
      </c>
      <c r="N19" s="198">
        <v>28</v>
      </c>
      <c r="O19" s="198">
        <v>4135</v>
      </c>
      <c r="P19" s="198">
        <v>14</v>
      </c>
      <c r="Q19" s="198">
        <v>3</v>
      </c>
      <c r="R19" s="198">
        <v>9</v>
      </c>
      <c r="S19" s="198">
        <v>481153</v>
      </c>
      <c r="T19" s="198">
        <v>475611</v>
      </c>
      <c r="U19" s="201" t="s">
        <v>247</v>
      </c>
      <c r="V19" s="198">
        <v>5449</v>
      </c>
      <c r="W19" s="198">
        <v>93</v>
      </c>
      <c r="X19" s="194"/>
    </row>
    <row r="20" spans="2:24" ht="22.5" customHeight="1">
      <c r="B20" s="180" t="s">
        <v>210</v>
      </c>
      <c r="C20" s="199">
        <f>SUM(D20:G20)</f>
        <v>95</v>
      </c>
      <c r="D20" s="198">
        <v>52</v>
      </c>
      <c r="E20" s="198">
        <v>2</v>
      </c>
      <c r="F20" s="198">
        <v>14</v>
      </c>
      <c r="G20" s="198">
        <v>27</v>
      </c>
      <c r="H20" s="198">
        <v>70</v>
      </c>
      <c r="I20" s="198">
        <v>18</v>
      </c>
      <c r="J20" s="198">
        <v>7</v>
      </c>
      <c r="K20" s="198">
        <v>22</v>
      </c>
      <c r="L20" s="198">
        <v>23</v>
      </c>
      <c r="M20" s="198">
        <v>137</v>
      </c>
      <c r="N20" s="198">
        <v>38</v>
      </c>
      <c r="O20" s="198">
        <v>3188</v>
      </c>
      <c r="P20" s="198">
        <v>114</v>
      </c>
      <c r="Q20" s="198">
        <v>3</v>
      </c>
      <c r="R20" s="198">
        <v>10</v>
      </c>
      <c r="S20" s="198">
        <v>275636</v>
      </c>
      <c r="T20" s="198">
        <v>270104</v>
      </c>
      <c r="U20" s="201" t="s">
        <v>247</v>
      </c>
      <c r="V20" s="198">
        <v>2070</v>
      </c>
      <c r="W20" s="198">
        <v>3462</v>
      </c>
      <c r="X20" s="194"/>
    </row>
    <row r="21" spans="2:24" ht="22.5" customHeight="1">
      <c r="B21" s="180" t="s">
        <v>34</v>
      </c>
      <c r="C21" s="199">
        <f>SUM(D21:G21)</f>
        <v>123</v>
      </c>
      <c r="D21" s="198">
        <v>51</v>
      </c>
      <c r="E21" s="198">
        <v>8</v>
      </c>
      <c r="F21" s="198">
        <v>21</v>
      </c>
      <c r="G21" s="198">
        <v>43</v>
      </c>
      <c r="H21" s="198">
        <f>SUM(I21:L21)</f>
        <v>65</v>
      </c>
      <c r="I21" s="198">
        <v>20</v>
      </c>
      <c r="J21" s="198">
        <v>3</v>
      </c>
      <c r="K21" s="198">
        <v>26</v>
      </c>
      <c r="L21" s="198">
        <v>16</v>
      </c>
      <c r="M21" s="198">
        <v>119</v>
      </c>
      <c r="N21" s="198">
        <v>34</v>
      </c>
      <c r="O21" s="198">
        <v>2504</v>
      </c>
      <c r="P21" s="198">
        <v>84</v>
      </c>
      <c r="Q21" s="198">
        <v>3</v>
      </c>
      <c r="R21" s="198">
        <v>12</v>
      </c>
      <c r="S21" s="198">
        <f>SUM(T21:W21)</f>
        <v>130168</v>
      </c>
      <c r="T21" s="198">
        <v>120400</v>
      </c>
      <c r="U21" s="198">
        <v>15</v>
      </c>
      <c r="V21" s="198">
        <v>8281</v>
      </c>
      <c r="W21" s="198">
        <v>1472</v>
      </c>
      <c r="X21" s="194"/>
    </row>
    <row r="22" spans="2:24" ht="29.25" customHeight="1">
      <c r="B22" s="180" t="s">
        <v>35</v>
      </c>
      <c r="C22" s="199">
        <v>119</v>
      </c>
      <c r="D22" s="198">
        <v>76</v>
      </c>
      <c r="E22" s="198">
        <v>2</v>
      </c>
      <c r="F22" s="198">
        <v>14</v>
      </c>
      <c r="G22" s="198">
        <v>27</v>
      </c>
      <c r="H22" s="198">
        <v>98</v>
      </c>
      <c r="I22" s="198">
        <v>22</v>
      </c>
      <c r="J22" s="198">
        <v>11</v>
      </c>
      <c r="K22" s="198">
        <v>30</v>
      </c>
      <c r="L22" s="198">
        <v>35</v>
      </c>
      <c r="M22" s="198">
        <v>172</v>
      </c>
      <c r="N22" s="198">
        <v>55</v>
      </c>
      <c r="O22" s="198">
        <v>2625</v>
      </c>
      <c r="P22" s="198">
        <v>1</v>
      </c>
      <c r="Q22" s="198">
        <v>2</v>
      </c>
      <c r="R22" s="198">
        <v>17</v>
      </c>
      <c r="S22" s="198">
        <v>128718</v>
      </c>
      <c r="T22" s="198">
        <v>125975</v>
      </c>
      <c r="U22" s="198">
        <v>35</v>
      </c>
      <c r="V22" s="198">
        <v>2681</v>
      </c>
      <c r="W22" s="198">
        <v>27</v>
      </c>
      <c r="X22" s="194"/>
    </row>
    <row r="23" spans="2:24" ht="21.75" customHeight="1">
      <c r="B23" s="180" t="s">
        <v>37</v>
      </c>
      <c r="C23" s="199">
        <v>103</v>
      </c>
      <c r="D23" s="198">
        <v>49</v>
      </c>
      <c r="E23" s="198">
        <v>3</v>
      </c>
      <c r="F23" s="198">
        <v>15</v>
      </c>
      <c r="G23" s="198">
        <v>36</v>
      </c>
      <c r="H23" s="198">
        <v>70</v>
      </c>
      <c r="I23" s="198">
        <v>21</v>
      </c>
      <c r="J23" s="198">
        <v>8</v>
      </c>
      <c r="K23" s="198">
        <v>16</v>
      </c>
      <c r="L23" s="198">
        <v>25</v>
      </c>
      <c r="M23" s="198">
        <v>121</v>
      </c>
      <c r="N23" s="198">
        <v>41</v>
      </c>
      <c r="O23" s="202">
        <v>2903</v>
      </c>
      <c r="P23" s="198">
        <v>10</v>
      </c>
      <c r="Q23" s="198">
        <v>5</v>
      </c>
      <c r="R23" s="198">
        <v>25</v>
      </c>
      <c r="S23" s="198">
        <v>103500</v>
      </c>
      <c r="T23" s="198">
        <v>99777</v>
      </c>
      <c r="U23" s="201" t="s">
        <v>247</v>
      </c>
      <c r="V23" s="198">
        <v>3667</v>
      </c>
      <c r="W23" s="198">
        <v>56</v>
      </c>
      <c r="X23" s="194"/>
    </row>
    <row r="24" spans="2:24" ht="21.75" customHeight="1">
      <c r="B24" s="180" t="s">
        <v>38</v>
      </c>
      <c r="C24" s="199">
        <v>137</v>
      </c>
      <c r="D24" s="198">
        <v>68</v>
      </c>
      <c r="E24" s="198">
        <v>12</v>
      </c>
      <c r="F24" s="198">
        <v>11</v>
      </c>
      <c r="G24" s="198">
        <v>46</v>
      </c>
      <c r="H24" s="198">
        <v>96</v>
      </c>
      <c r="I24" s="198">
        <v>17</v>
      </c>
      <c r="J24" s="198">
        <v>9</v>
      </c>
      <c r="K24" s="198">
        <v>24</v>
      </c>
      <c r="L24" s="198">
        <v>46</v>
      </c>
      <c r="M24" s="198">
        <v>144</v>
      </c>
      <c r="N24" s="198">
        <v>51</v>
      </c>
      <c r="O24" s="202">
        <v>4946</v>
      </c>
      <c r="P24" s="198">
        <v>60</v>
      </c>
      <c r="Q24" s="198">
        <v>5</v>
      </c>
      <c r="R24" s="198">
        <v>23</v>
      </c>
      <c r="S24" s="198">
        <v>518328</v>
      </c>
      <c r="T24" s="198">
        <v>512127</v>
      </c>
      <c r="U24" s="202">
        <v>396</v>
      </c>
      <c r="V24" s="198">
        <v>2220</v>
      </c>
      <c r="W24" s="198">
        <v>3585</v>
      </c>
      <c r="X24" s="194"/>
    </row>
    <row r="25" spans="2:24" ht="21.75" customHeight="1">
      <c r="B25" s="180" t="s">
        <v>44</v>
      </c>
      <c r="C25" s="199">
        <v>106</v>
      </c>
      <c r="D25" s="198">
        <v>51</v>
      </c>
      <c r="E25" s="198">
        <v>5</v>
      </c>
      <c r="F25" s="198">
        <v>9</v>
      </c>
      <c r="G25" s="198">
        <v>41</v>
      </c>
      <c r="H25" s="198">
        <v>69</v>
      </c>
      <c r="I25" s="198">
        <v>15</v>
      </c>
      <c r="J25" s="198">
        <v>6</v>
      </c>
      <c r="K25" s="198">
        <v>17</v>
      </c>
      <c r="L25" s="198">
        <v>31</v>
      </c>
      <c r="M25" s="198">
        <v>127</v>
      </c>
      <c r="N25" s="198">
        <v>42</v>
      </c>
      <c r="O25" s="202">
        <v>2192</v>
      </c>
      <c r="P25" s="198">
        <v>11</v>
      </c>
      <c r="Q25" s="198">
        <v>2</v>
      </c>
      <c r="R25" s="198">
        <v>21</v>
      </c>
      <c r="S25" s="198">
        <v>187297</v>
      </c>
      <c r="T25" s="198">
        <v>182773</v>
      </c>
      <c r="U25" s="202">
        <v>1</v>
      </c>
      <c r="V25" s="198">
        <v>3595</v>
      </c>
      <c r="W25" s="198">
        <v>928</v>
      </c>
      <c r="X25" s="194"/>
    </row>
    <row r="26" spans="2:24" ht="22.5" customHeight="1">
      <c r="B26" s="150" t="s">
        <v>85</v>
      </c>
      <c r="C26" s="199">
        <v>126</v>
      </c>
      <c r="D26" s="198">
        <v>48</v>
      </c>
      <c r="E26" s="198">
        <v>9</v>
      </c>
      <c r="F26" s="198">
        <v>16</v>
      </c>
      <c r="G26" s="198">
        <v>53</v>
      </c>
      <c r="H26" s="198">
        <v>81</v>
      </c>
      <c r="I26" s="198">
        <v>23</v>
      </c>
      <c r="J26" s="198">
        <v>6</v>
      </c>
      <c r="K26" s="198">
        <v>20</v>
      </c>
      <c r="L26" s="198">
        <v>32</v>
      </c>
      <c r="M26" s="198">
        <v>118</v>
      </c>
      <c r="N26" s="198">
        <v>38</v>
      </c>
      <c r="O26" s="198">
        <v>4977</v>
      </c>
      <c r="P26" s="198">
        <v>22</v>
      </c>
      <c r="Q26" s="198">
        <v>3</v>
      </c>
      <c r="R26" s="198">
        <v>12</v>
      </c>
      <c r="S26" s="198">
        <v>278411</v>
      </c>
      <c r="T26" s="198">
        <v>270644</v>
      </c>
      <c r="U26" s="201" t="s">
        <v>247</v>
      </c>
      <c r="V26" s="198">
        <v>7248</v>
      </c>
      <c r="W26" s="198">
        <v>519</v>
      </c>
      <c r="X26" s="194"/>
    </row>
    <row r="27" spans="2:24" ht="21.75" customHeight="1">
      <c r="B27" s="180" t="s">
        <v>330</v>
      </c>
      <c r="C27" s="199">
        <v>83</v>
      </c>
      <c r="D27" s="198">
        <v>38</v>
      </c>
      <c r="E27" s="198">
        <v>2</v>
      </c>
      <c r="F27" s="198">
        <v>7</v>
      </c>
      <c r="G27" s="198">
        <v>36</v>
      </c>
      <c r="H27" s="198">
        <v>43</v>
      </c>
      <c r="I27" s="198">
        <v>8</v>
      </c>
      <c r="J27" s="198">
        <v>5</v>
      </c>
      <c r="K27" s="198">
        <v>12</v>
      </c>
      <c r="L27" s="198">
        <v>18</v>
      </c>
      <c r="M27" s="198">
        <v>75</v>
      </c>
      <c r="N27" s="198">
        <v>22</v>
      </c>
      <c r="O27" s="198">
        <v>7986</v>
      </c>
      <c r="P27" s="198">
        <v>9</v>
      </c>
      <c r="Q27" s="198">
        <v>1</v>
      </c>
      <c r="R27" s="198">
        <v>9</v>
      </c>
      <c r="S27" s="198">
        <v>537084</v>
      </c>
      <c r="T27" s="198">
        <v>511965</v>
      </c>
      <c r="U27" s="203">
        <v>240</v>
      </c>
      <c r="V27" s="198">
        <v>19151</v>
      </c>
      <c r="W27" s="198">
        <v>5278</v>
      </c>
      <c r="X27" s="194"/>
    </row>
    <row r="28" spans="2:24" ht="22.5" customHeight="1">
      <c r="B28" s="180" t="s">
        <v>48</v>
      </c>
      <c r="C28" s="204">
        <v>98</v>
      </c>
      <c r="D28" s="198">
        <v>43</v>
      </c>
      <c r="E28" s="198">
        <v>7</v>
      </c>
      <c r="F28" s="198">
        <v>10</v>
      </c>
      <c r="G28" s="198">
        <v>38</v>
      </c>
      <c r="H28" s="205">
        <v>55</v>
      </c>
      <c r="I28" s="205">
        <v>14</v>
      </c>
      <c r="J28" s="205">
        <v>1</v>
      </c>
      <c r="K28" s="205">
        <v>18</v>
      </c>
      <c r="L28" s="205">
        <v>22</v>
      </c>
      <c r="M28" s="205">
        <v>77</v>
      </c>
      <c r="N28" s="205">
        <v>30</v>
      </c>
      <c r="O28" s="205">
        <v>2090</v>
      </c>
      <c r="P28" s="205">
        <v>53</v>
      </c>
      <c r="Q28" s="205">
        <v>4</v>
      </c>
      <c r="R28" s="205">
        <v>19</v>
      </c>
      <c r="S28" s="205">
        <v>177542</v>
      </c>
      <c r="T28" s="205">
        <v>132636</v>
      </c>
      <c r="U28" s="206" t="s">
        <v>83</v>
      </c>
      <c r="V28" s="205">
        <v>1923</v>
      </c>
      <c r="W28" s="205">
        <v>42983</v>
      </c>
      <c r="X28" s="194"/>
    </row>
    <row r="29" spans="2:24" ht="22.5" customHeight="1">
      <c r="B29" s="180" t="s">
        <v>51</v>
      </c>
      <c r="C29" s="204">
        <v>75</v>
      </c>
      <c r="D29" s="198">
        <v>34</v>
      </c>
      <c r="E29" s="198">
        <v>7</v>
      </c>
      <c r="F29" s="198">
        <v>5</v>
      </c>
      <c r="G29" s="198">
        <v>29</v>
      </c>
      <c r="H29" s="198">
        <v>46</v>
      </c>
      <c r="I29" s="198">
        <v>11</v>
      </c>
      <c r="J29" s="198">
        <v>5</v>
      </c>
      <c r="K29" s="198">
        <v>15</v>
      </c>
      <c r="L29" s="198">
        <v>14</v>
      </c>
      <c r="M29" s="198">
        <v>56</v>
      </c>
      <c r="N29" s="198">
        <v>20</v>
      </c>
      <c r="O29" s="198">
        <v>1016</v>
      </c>
      <c r="P29" s="198">
        <v>17</v>
      </c>
      <c r="Q29" s="198">
        <v>1</v>
      </c>
      <c r="R29" s="198">
        <v>7</v>
      </c>
      <c r="S29" s="198">
        <v>191690</v>
      </c>
      <c r="T29" s="198">
        <v>189491</v>
      </c>
      <c r="U29" s="201" t="s">
        <v>247</v>
      </c>
      <c r="V29" s="198">
        <v>2180</v>
      </c>
      <c r="W29" s="198">
        <v>19</v>
      </c>
      <c r="X29" s="194"/>
    </row>
    <row r="30" spans="2:24" ht="22.5" customHeight="1">
      <c r="B30" s="180" t="s">
        <v>213</v>
      </c>
      <c r="C30" s="204">
        <v>124</v>
      </c>
      <c r="D30" s="198">
        <v>51</v>
      </c>
      <c r="E30" s="198">
        <v>7</v>
      </c>
      <c r="F30" s="198">
        <v>8</v>
      </c>
      <c r="G30" s="198">
        <v>58</v>
      </c>
      <c r="H30" s="198">
        <v>78</v>
      </c>
      <c r="I30" s="198">
        <v>26</v>
      </c>
      <c r="J30" s="198">
        <v>4</v>
      </c>
      <c r="K30" s="198">
        <v>26</v>
      </c>
      <c r="L30" s="198">
        <v>22</v>
      </c>
      <c r="M30" s="198">
        <v>79</v>
      </c>
      <c r="N30" s="198">
        <v>31</v>
      </c>
      <c r="O30" s="198">
        <v>2136</v>
      </c>
      <c r="P30" s="198">
        <v>31</v>
      </c>
      <c r="Q30" s="198">
        <v>4</v>
      </c>
      <c r="R30" s="198">
        <v>17</v>
      </c>
      <c r="S30" s="198">
        <v>162756</v>
      </c>
      <c r="T30" s="198">
        <v>153010</v>
      </c>
      <c r="U30" s="201" t="s">
        <v>247</v>
      </c>
      <c r="V30" s="198">
        <v>5578</v>
      </c>
      <c r="W30" s="198">
        <v>4168</v>
      </c>
      <c r="X30" s="194"/>
    </row>
    <row r="31" spans="2:24" ht="22.5" customHeight="1">
      <c r="B31" s="179" t="s">
        <v>214</v>
      </c>
      <c r="C31" s="198">
        <f>SUM(D31:G31)</f>
        <v>98</v>
      </c>
      <c r="D31" s="198">
        <f aca="true" t="shared" si="0" ref="D31:W31">SUM(D33:D44)</f>
        <v>50</v>
      </c>
      <c r="E31" s="198">
        <f t="shared" si="0"/>
        <v>7</v>
      </c>
      <c r="F31" s="198">
        <f t="shared" si="0"/>
        <v>11</v>
      </c>
      <c r="G31" s="198">
        <f t="shared" si="0"/>
        <v>30</v>
      </c>
      <c r="H31" s="198">
        <f>SUM(I31:L31)</f>
        <v>68</v>
      </c>
      <c r="I31" s="198">
        <f t="shared" si="0"/>
        <v>19</v>
      </c>
      <c r="J31" s="198">
        <f t="shared" si="0"/>
        <v>3</v>
      </c>
      <c r="K31" s="198">
        <f t="shared" si="0"/>
        <v>16</v>
      </c>
      <c r="L31" s="198">
        <f t="shared" si="0"/>
        <v>30</v>
      </c>
      <c r="M31" s="198">
        <f t="shared" si="0"/>
        <v>74</v>
      </c>
      <c r="N31" s="198">
        <f t="shared" si="0"/>
        <v>27</v>
      </c>
      <c r="O31" s="198">
        <f t="shared" si="0"/>
        <v>2357</v>
      </c>
      <c r="P31" s="198">
        <f t="shared" si="0"/>
        <v>44</v>
      </c>
      <c r="Q31" s="198">
        <f t="shared" si="0"/>
        <v>3</v>
      </c>
      <c r="R31" s="198">
        <f t="shared" si="0"/>
        <v>10</v>
      </c>
      <c r="S31" s="198">
        <f>SUM(T31:W31)</f>
        <v>100213</v>
      </c>
      <c r="T31" s="198">
        <f t="shared" si="0"/>
        <v>92626</v>
      </c>
      <c r="U31" s="201">
        <f t="shared" si="0"/>
        <v>0</v>
      </c>
      <c r="V31" s="198">
        <f t="shared" si="0"/>
        <v>6921</v>
      </c>
      <c r="W31" s="198">
        <f t="shared" si="0"/>
        <v>666</v>
      </c>
      <c r="X31" s="198"/>
    </row>
    <row r="32" spans="2:24" ht="23.25" customHeight="1">
      <c r="B32" s="179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201"/>
      <c r="V32" s="198"/>
      <c r="W32" s="198"/>
      <c r="X32" s="198"/>
    </row>
    <row r="33" spans="1:24" ht="22.5" customHeight="1">
      <c r="A33" s="120"/>
      <c r="B33" s="154" t="s">
        <v>331</v>
      </c>
      <c r="C33" s="207">
        <f>SUM(D33:G33)</f>
        <v>11</v>
      </c>
      <c r="D33" s="207">
        <v>5</v>
      </c>
      <c r="E33" s="201">
        <v>1</v>
      </c>
      <c r="F33" s="201">
        <v>1</v>
      </c>
      <c r="G33" s="203">
        <v>4</v>
      </c>
      <c r="H33" s="208">
        <f>SUM(I33:L33)</f>
        <v>8</v>
      </c>
      <c r="I33" s="201">
        <v>4</v>
      </c>
      <c r="J33" s="201">
        <v>1</v>
      </c>
      <c r="K33" s="201">
        <v>1</v>
      </c>
      <c r="L33" s="201">
        <v>2</v>
      </c>
      <c r="M33" s="207">
        <v>8</v>
      </c>
      <c r="N33" s="203">
        <v>5</v>
      </c>
      <c r="O33" s="207">
        <v>627</v>
      </c>
      <c r="P33" s="201">
        <v>4</v>
      </c>
      <c r="Q33" s="201">
        <v>1</v>
      </c>
      <c r="R33" s="201">
        <v>2</v>
      </c>
      <c r="S33" s="209">
        <f>SUM(T33:W33)</f>
        <v>14151</v>
      </c>
      <c r="T33" s="210">
        <v>13595</v>
      </c>
      <c r="U33" s="201"/>
      <c r="V33" s="201">
        <v>35</v>
      </c>
      <c r="W33" s="201">
        <v>521</v>
      </c>
      <c r="X33" s="198"/>
    </row>
    <row r="34" spans="1:24" ht="22.5" customHeight="1">
      <c r="A34" s="120"/>
      <c r="B34" s="154" t="s">
        <v>332</v>
      </c>
      <c r="C34" s="207">
        <f aca="true" t="shared" si="1" ref="C34:C44">SUM(D34:G34)</f>
        <v>10</v>
      </c>
      <c r="D34" s="207">
        <v>1</v>
      </c>
      <c r="E34" s="207">
        <v>1</v>
      </c>
      <c r="F34" s="201">
        <v>1</v>
      </c>
      <c r="G34" s="207">
        <v>7</v>
      </c>
      <c r="H34" s="208">
        <f aca="true" t="shared" si="2" ref="H34:H44">SUM(I34:L34)</f>
        <v>1</v>
      </c>
      <c r="I34" s="201"/>
      <c r="J34" s="201"/>
      <c r="K34" s="201">
        <v>1</v>
      </c>
      <c r="L34" s="203"/>
      <c r="M34" s="201">
        <v>5</v>
      </c>
      <c r="N34" s="201">
        <v>1</v>
      </c>
      <c r="O34" s="208">
        <v>10</v>
      </c>
      <c r="P34" s="201">
        <v>1</v>
      </c>
      <c r="Q34" s="201"/>
      <c r="R34" s="201">
        <v>1</v>
      </c>
      <c r="S34" s="209">
        <f aca="true" t="shared" si="3" ref="S34:S44">SUM(T34:W34)</f>
        <v>2006</v>
      </c>
      <c r="T34" s="210">
        <v>165</v>
      </c>
      <c r="U34" s="201"/>
      <c r="V34" s="201">
        <v>1771</v>
      </c>
      <c r="W34" s="201">
        <v>70</v>
      </c>
      <c r="X34" s="198"/>
    </row>
    <row r="35" spans="1:24" ht="22.5" customHeight="1">
      <c r="A35" s="120"/>
      <c r="B35" s="154" t="s">
        <v>333</v>
      </c>
      <c r="C35" s="207">
        <f t="shared" si="1"/>
        <v>13</v>
      </c>
      <c r="D35" s="207">
        <v>5</v>
      </c>
      <c r="E35" s="207">
        <v>2</v>
      </c>
      <c r="F35" s="201">
        <v>5</v>
      </c>
      <c r="G35" s="207">
        <v>1</v>
      </c>
      <c r="H35" s="208">
        <f t="shared" si="2"/>
        <v>11</v>
      </c>
      <c r="I35" s="201">
        <v>4</v>
      </c>
      <c r="J35" s="201"/>
      <c r="K35" s="201">
        <v>2</v>
      </c>
      <c r="L35" s="201">
        <v>5</v>
      </c>
      <c r="M35" s="207">
        <v>22</v>
      </c>
      <c r="N35" s="203">
        <v>8</v>
      </c>
      <c r="O35" s="203">
        <v>447</v>
      </c>
      <c r="P35" s="201">
        <v>2</v>
      </c>
      <c r="Q35" s="201">
        <v>1</v>
      </c>
      <c r="R35" s="201">
        <v>2</v>
      </c>
      <c r="S35" s="209">
        <f t="shared" si="3"/>
        <v>30713</v>
      </c>
      <c r="T35" s="211">
        <v>26827</v>
      </c>
      <c r="U35" s="201"/>
      <c r="V35" s="206">
        <v>3847</v>
      </c>
      <c r="W35" s="201">
        <v>39</v>
      </c>
      <c r="X35" s="198"/>
    </row>
    <row r="36" spans="1:24" ht="22.5" customHeight="1">
      <c r="A36" s="120"/>
      <c r="B36" s="154" t="s">
        <v>334</v>
      </c>
      <c r="C36" s="207">
        <f t="shared" si="1"/>
        <v>19</v>
      </c>
      <c r="D36" s="207">
        <v>9</v>
      </c>
      <c r="E36" s="201">
        <v>2</v>
      </c>
      <c r="F36" s="206"/>
      <c r="G36" s="208">
        <v>8</v>
      </c>
      <c r="H36" s="208">
        <f t="shared" si="2"/>
        <v>9</v>
      </c>
      <c r="I36" s="201">
        <v>1</v>
      </c>
      <c r="J36" s="201"/>
      <c r="K36" s="203">
        <v>4</v>
      </c>
      <c r="L36" s="201">
        <v>4</v>
      </c>
      <c r="M36" s="207">
        <v>7</v>
      </c>
      <c r="N36" s="203">
        <v>3</v>
      </c>
      <c r="O36" s="212">
        <v>79</v>
      </c>
      <c r="P36" s="201">
        <v>2</v>
      </c>
      <c r="Q36" s="201"/>
      <c r="R36" s="203">
        <v>1</v>
      </c>
      <c r="S36" s="209">
        <f t="shared" si="3"/>
        <v>6240</v>
      </c>
      <c r="T36" s="209">
        <v>6227</v>
      </c>
      <c r="U36" s="201"/>
      <c r="V36" s="201"/>
      <c r="W36" s="203">
        <v>13</v>
      </c>
      <c r="X36" s="198"/>
    </row>
    <row r="37" spans="1:24" ht="22.5" customHeight="1">
      <c r="A37" s="120"/>
      <c r="B37" s="154" t="s">
        <v>335</v>
      </c>
      <c r="C37" s="207">
        <f t="shared" si="1"/>
        <v>8</v>
      </c>
      <c r="D37" s="207">
        <v>3</v>
      </c>
      <c r="E37" s="207">
        <v>1</v>
      </c>
      <c r="F37" s="201">
        <v>1</v>
      </c>
      <c r="G37" s="206">
        <v>3</v>
      </c>
      <c r="H37" s="208">
        <f t="shared" si="2"/>
        <v>4</v>
      </c>
      <c r="I37" s="201">
        <v>1</v>
      </c>
      <c r="J37" s="201"/>
      <c r="K37" s="203">
        <v>1</v>
      </c>
      <c r="L37" s="201">
        <v>2</v>
      </c>
      <c r="M37" s="207"/>
      <c r="N37" s="206"/>
      <c r="O37" s="206">
        <v>87</v>
      </c>
      <c r="P37" s="206">
        <v>35</v>
      </c>
      <c r="Q37" s="201"/>
      <c r="R37" s="201">
        <v>1</v>
      </c>
      <c r="S37" s="209">
        <f t="shared" si="3"/>
        <v>2322</v>
      </c>
      <c r="T37" s="209">
        <v>2207</v>
      </c>
      <c r="U37" s="201"/>
      <c r="V37" s="201">
        <v>115</v>
      </c>
      <c r="W37" s="201"/>
      <c r="X37" s="198"/>
    </row>
    <row r="38" spans="1:24" ht="22.5" customHeight="1">
      <c r="A38" s="120"/>
      <c r="B38" s="154" t="s">
        <v>336</v>
      </c>
      <c r="C38" s="207">
        <f t="shared" si="1"/>
        <v>7</v>
      </c>
      <c r="D38" s="207">
        <v>5</v>
      </c>
      <c r="E38" s="201"/>
      <c r="F38" s="201"/>
      <c r="G38" s="206">
        <v>2</v>
      </c>
      <c r="H38" s="208">
        <f t="shared" si="2"/>
        <v>5</v>
      </c>
      <c r="I38" s="201">
        <v>2</v>
      </c>
      <c r="J38" s="201"/>
      <c r="K38" s="201"/>
      <c r="L38" s="201">
        <v>3</v>
      </c>
      <c r="M38" s="207">
        <v>4</v>
      </c>
      <c r="N38" s="203">
        <v>1</v>
      </c>
      <c r="O38" s="201">
        <v>58</v>
      </c>
      <c r="P38" s="201"/>
      <c r="Q38" s="201"/>
      <c r="R38" s="201">
        <v>1</v>
      </c>
      <c r="S38" s="209">
        <f t="shared" si="3"/>
        <v>966</v>
      </c>
      <c r="T38" s="211">
        <v>962</v>
      </c>
      <c r="U38" s="201"/>
      <c r="V38" s="201"/>
      <c r="W38" s="201">
        <v>4</v>
      </c>
      <c r="X38" s="198"/>
    </row>
    <row r="39" spans="1:24" ht="22.5" customHeight="1">
      <c r="A39" s="120"/>
      <c r="B39" s="154" t="s">
        <v>337</v>
      </c>
      <c r="C39" s="207">
        <f t="shared" si="1"/>
        <v>6</v>
      </c>
      <c r="D39" s="207">
        <v>5</v>
      </c>
      <c r="E39" s="201"/>
      <c r="F39" s="201"/>
      <c r="G39" s="201">
        <v>1</v>
      </c>
      <c r="H39" s="208">
        <f t="shared" si="2"/>
        <v>5</v>
      </c>
      <c r="I39" s="201"/>
      <c r="J39" s="201">
        <v>1</v>
      </c>
      <c r="K39" s="201">
        <v>1</v>
      </c>
      <c r="L39" s="201">
        <v>3</v>
      </c>
      <c r="M39" s="207">
        <v>2</v>
      </c>
      <c r="N39" s="206">
        <v>2</v>
      </c>
      <c r="O39" s="206">
        <v>271</v>
      </c>
      <c r="P39" s="201"/>
      <c r="Q39" s="201"/>
      <c r="R39" s="201">
        <v>1</v>
      </c>
      <c r="S39" s="209">
        <f t="shared" si="3"/>
        <v>8182</v>
      </c>
      <c r="T39" s="211">
        <v>8178</v>
      </c>
      <c r="U39" s="201"/>
      <c r="V39" s="201"/>
      <c r="W39" s="201">
        <v>4</v>
      </c>
      <c r="X39" s="198"/>
    </row>
    <row r="40" spans="1:24" ht="22.5" customHeight="1">
      <c r="A40" s="120"/>
      <c r="B40" s="154" t="s">
        <v>242</v>
      </c>
      <c r="C40" s="207">
        <f t="shared" si="1"/>
        <v>5</v>
      </c>
      <c r="D40" s="207">
        <v>3</v>
      </c>
      <c r="E40" s="201"/>
      <c r="F40" s="201">
        <v>1</v>
      </c>
      <c r="G40" s="203">
        <v>1</v>
      </c>
      <c r="H40" s="208">
        <f t="shared" si="2"/>
        <v>3</v>
      </c>
      <c r="I40" s="201"/>
      <c r="J40" s="201"/>
      <c r="K40" s="203">
        <v>2</v>
      </c>
      <c r="L40" s="203">
        <v>1</v>
      </c>
      <c r="M40" s="207">
        <v>2</v>
      </c>
      <c r="N40" s="201">
        <v>1</v>
      </c>
      <c r="O40" s="203">
        <v>14</v>
      </c>
      <c r="P40" s="201"/>
      <c r="Q40" s="201"/>
      <c r="R40" s="201"/>
      <c r="S40" s="209">
        <f t="shared" si="3"/>
        <v>3114</v>
      </c>
      <c r="T40" s="211">
        <v>2614</v>
      </c>
      <c r="U40" s="201"/>
      <c r="V40" s="201">
        <v>500</v>
      </c>
      <c r="W40" s="201"/>
      <c r="X40" s="198"/>
    </row>
    <row r="41" spans="1:24" ht="22.5" customHeight="1">
      <c r="A41" s="213"/>
      <c r="B41" s="214" t="s">
        <v>243</v>
      </c>
      <c r="C41" s="207">
        <f t="shared" si="1"/>
        <v>5</v>
      </c>
      <c r="D41" s="209">
        <v>3</v>
      </c>
      <c r="E41" s="201"/>
      <c r="F41" s="201"/>
      <c r="G41" s="211">
        <v>2</v>
      </c>
      <c r="H41" s="208">
        <f t="shared" si="2"/>
        <v>7</v>
      </c>
      <c r="I41" s="201">
        <v>2</v>
      </c>
      <c r="J41" s="201"/>
      <c r="K41" s="201">
        <v>1</v>
      </c>
      <c r="L41" s="201">
        <v>4</v>
      </c>
      <c r="M41" s="207">
        <v>4</v>
      </c>
      <c r="N41" s="201">
        <v>2</v>
      </c>
      <c r="O41" s="201">
        <v>505</v>
      </c>
      <c r="P41" s="201"/>
      <c r="Q41" s="201"/>
      <c r="R41" s="201"/>
      <c r="S41" s="209">
        <f t="shared" si="3"/>
        <v>25099</v>
      </c>
      <c r="T41" s="211">
        <v>25084</v>
      </c>
      <c r="U41" s="201"/>
      <c r="V41" s="201"/>
      <c r="W41" s="201">
        <v>15</v>
      </c>
      <c r="X41" s="198"/>
    </row>
    <row r="42" spans="1:24" ht="22.5" customHeight="1">
      <c r="A42" s="215"/>
      <c r="B42" s="214" t="s">
        <v>244</v>
      </c>
      <c r="C42" s="207">
        <f t="shared" si="1"/>
        <v>6</v>
      </c>
      <c r="D42" s="209">
        <v>4</v>
      </c>
      <c r="E42" s="201"/>
      <c r="F42" s="201">
        <v>2</v>
      </c>
      <c r="G42" s="206"/>
      <c r="H42" s="208">
        <f t="shared" si="2"/>
        <v>5</v>
      </c>
      <c r="I42" s="201">
        <v>2</v>
      </c>
      <c r="J42" s="206">
        <v>1</v>
      </c>
      <c r="K42" s="211">
        <v>1</v>
      </c>
      <c r="L42" s="201">
        <v>1</v>
      </c>
      <c r="M42" s="207">
        <v>7</v>
      </c>
      <c r="N42" s="211">
        <v>1</v>
      </c>
      <c r="O42" s="209">
        <v>109</v>
      </c>
      <c r="P42" s="201"/>
      <c r="Q42" s="201"/>
      <c r="R42" s="206"/>
      <c r="S42" s="209">
        <f t="shared" si="3"/>
        <v>3961</v>
      </c>
      <c r="T42" s="211">
        <v>3308</v>
      </c>
      <c r="U42" s="201"/>
      <c r="V42" s="201">
        <v>653</v>
      </c>
      <c r="W42" s="201"/>
      <c r="X42" s="198"/>
    </row>
    <row r="43" spans="1:24" ht="22.5" customHeight="1">
      <c r="A43" s="215"/>
      <c r="B43" s="214" t="s">
        <v>338</v>
      </c>
      <c r="C43" s="207">
        <f t="shared" si="1"/>
        <v>3</v>
      </c>
      <c r="D43" s="209">
        <v>3</v>
      </c>
      <c r="E43" s="201"/>
      <c r="F43" s="201"/>
      <c r="G43" s="201"/>
      <c r="H43" s="208">
        <f t="shared" si="2"/>
        <v>6</v>
      </c>
      <c r="I43" s="201">
        <v>3</v>
      </c>
      <c r="J43" s="201"/>
      <c r="K43" s="201">
        <v>1</v>
      </c>
      <c r="L43" s="203">
        <v>2</v>
      </c>
      <c r="M43" s="207">
        <v>10</v>
      </c>
      <c r="N43" s="203">
        <v>2</v>
      </c>
      <c r="O43" s="209">
        <v>135</v>
      </c>
      <c r="P43" s="201"/>
      <c r="Q43" s="201"/>
      <c r="R43" s="201"/>
      <c r="S43" s="209">
        <f t="shared" si="3"/>
        <v>1414</v>
      </c>
      <c r="T43" s="211">
        <v>1414</v>
      </c>
      <c r="U43" s="201"/>
      <c r="V43" s="201"/>
      <c r="W43" s="201"/>
      <c r="X43" s="198"/>
    </row>
    <row r="44" spans="1:24" ht="22.5" customHeight="1">
      <c r="A44" s="216"/>
      <c r="B44" s="217" t="s">
        <v>208</v>
      </c>
      <c r="C44" s="218">
        <f t="shared" si="1"/>
        <v>5</v>
      </c>
      <c r="D44" s="219">
        <v>4</v>
      </c>
      <c r="E44" s="220"/>
      <c r="F44" s="221"/>
      <c r="G44" s="221">
        <v>1</v>
      </c>
      <c r="H44" s="222">
        <f t="shared" si="2"/>
        <v>4</v>
      </c>
      <c r="I44" s="221"/>
      <c r="J44" s="220"/>
      <c r="K44" s="223">
        <v>1</v>
      </c>
      <c r="L44" s="221">
        <v>3</v>
      </c>
      <c r="M44" s="218">
        <v>3</v>
      </c>
      <c r="N44" s="221">
        <v>1</v>
      </c>
      <c r="O44" s="221">
        <v>15</v>
      </c>
      <c r="P44" s="220"/>
      <c r="Q44" s="220">
        <v>1</v>
      </c>
      <c r="R44" s="220">
        <v>1</v>
      </c>
      <c r="S44" s="219">
        <f t="shared" si="3"/>
        <v>2045</v>
      </c>
      <c r="T44" s="224">
        <v>2045</v>
      </c>
      <c r="U44" s="220"/>
      <c r="V44" s="220"/>
      <c r="W44" s="220"/>
      <c r="X44" s="225"/>
    </row>
    <row r="45" spans="1:24" ht="22.5" customHeight="1">
      <c r="A45" s="140" t="s">
        <v>339</v>
      </c>
      <c r="B45" s="150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40"/>
      <c r="O45" s="198"/>
      <c r="P45" s="198"/>
      <c r="Q45" s="198"/>
      <c r="R45" s="198"/>
      <c r="S45" s="140"/>
      <c r="T45" s="198"/>
      <c r="U45" s="198"/>
      <c r="V45" s="198"/>
      <c r="W45" s="147" t="s">
        <v>340</v>
      </c>
      <c r="X45" s="198"/>
    </row>
    <row r="46" spans="1:24" ht="22.5" customHeight="1">
      <c r="A46" t="s">
        <v>341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209"/>
      <c r="T46" s="194"/>
      <c r="U46" s="194"/>
      <c r="V46" s="194"/>
      <c r="W46" s="194"/>
      <c r="X46" s="194"/>
    </row>
    <row r="47" spans="3:24" ht="22.5" customHeight="1"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226"/>
      <c r="U47" s="194"/>
      <c r="V47" s="226"/>
      <c r="W47" s="194"/>
      <c r="X47" s="194"/>
    </row>
    <row r="48" spans="3:24" ht="22.5" customHeight="1"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</row>
    <row r="49" spans="3:24" ht="22.5" customHeight="1"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</row>
    <row r="50" spans="3:24" ht="22.5" customHeight="1"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</row>
    <row r="51" spans="3:24" ht="22.5" customHeight="1"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</row>
    <row r="52" spans="3:24" ht="22.5" customHeight="1"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</row>
    <row r="53" spans="3:24" ht="22.5" customHeight="1"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</row>
  </sheetData>
  <sheetProtection/>
  <printOptions/>
  <pageMargins left="0.7" right="0.7" top="0.75" bottom="0.75" header="0.3" footer="0.3"/>
  <pageSetup horizontalDpi="600" verticalDpi="600" orientation="portrait" paperSize="9" scale="3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6"/>
  <sheetViews>
    <sheetView view="pageBreakPreview" zoomScale="60" zoomScalePageLayoutView="0" workbookViewId="0" topLeftCell="A22">
      <selection activeCell="Z13" sqref="Z13"/>
    </sheetView>
  </sheetViews>
  <sheetFormatPr defaultColWidth="11.66015625" defaultRowHeight="18"/>
  <cols>
    <col min="1" max="1" width="2.66015625" style="140" customWidth="1"/>
    <col min="2" max="2" width="14.66015625" style="113" customWidth="1"/>
    <col min="3" max="3" width="9.41015625" style="0" customWidth="1"/>
    <col min="4" max="22" width="8.41015625" style="0" customWidth="1"/>
    <col min="23" max="23" width="2.16015625" style="0" customWidth="1"/>
  </cols>
  <sheetData>
    <row r="1" ht="22.5" customHeight="1">
      <c r="A1" s="140" t="s">
        <v>342</v>
      </c>
    </row>
    <row r="2" ht="22.5" customHeight="1">
      <c r="B2" s="113" t="s">
        <v>343</v>
      </c>
    </row>
    <row r="3" spans="1:23" ht="22.5" customHeight="1">
      <c r="A3" s="114"/>
      <c r="B3" s="115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9"/>
      <c r="P3" s="119"/>
      <c r="Q3" s="114"/>
      <c r="R3" s="114"/>
      <c r="S3" s="114"/>
      <c r="T3" s="114"/>
      <c r="U3" s="114"/>
      <c r="V3" s="227" t="s">
        <v>344</v>
      </c>
      <c r="W3" s="114"/>
    </row>
    <row r="4" spans="1:23" ht="22.5" customHeight="1">
      <c r="A4" s="116"/>
      <c r="B4" s="121"/>
      <c r="C4" s="228"/>
      <c r="D4" s="114"/>
      <c r="E4" s="114"/>
      <c r="F4" s="114" t="s">
        <v>345</v>
      </c>
      <c r="G4" s="114"/>
      <c r="H4" s="114"/>
      <c r="I4" s="114"/>
      <c r="J4" s="114"/>
      <c r="K4" s="114"/>
      <c r="L4" s="114"/>
      <c r="M4" s="114" t="s">
        <v>346</v>
      </c>
      <c r="N4" s="114"/>
      <c r="O4" s="114"/>
      <c r="P4" s="114"/>
      <c r="Q4" s="114"/>
      <c r="R4" s="114"/>
      <c r="S4" s="114"/>
      <c r="T4" s="114"/>
      <c r="U4" s="114"/>
      <c r="V4" s="114"/>
      <c r="W4" s="114"/>
    </row>
    <row r="5" spans="1:22" ht="22.5" customHeight="1">
      <c r="A5" s="116"/>
      <c r="B5" s="121" t="s">
        <v>347</v>
      </c>
      <c r="C5" s="186" t="s">
        <v>348</v>
      </c>
      <c r="D5" s="229" t="s">
        <v>349</v>
      </c>
      <c r="E5" s="229" t="s">
        <v>350</v>
      </c>
      <c r="F5" s="229" t="s">
        <v>351</v>
      </c>
      <c r="G5" s="229" t="s">
        <v>352</v>
      </c>
      <c r="H5" s="229" t="s">
        <v>353</v>
      </c>
      <c r="I5" s="229" t="s">
        <v>354</v>
      </c>
      <c r="J5" s="230" t="s">
        <v>355</v>
      </c>
      <c r="K5" s="230" t="s">
        <v>356</v>
      </c>
      <c r="L5" s="229" t="s">
        <v>357</v>
      </c>
      <c r="M5" s="229" t="s">
        <v>358</v>
      </c>
      <c r="N5" s="229" t="s">
        <v>359</v>
      </c>
      <c r="O5" s="229" t="s">
        <v>360</v>
      </c>
      <c r="P5" s="230" t="s">
        <v>361</v>
      </c>
      <c r="Q5" s="230" t="s">
        <v>362</v>
      </c>
      <c r="R5" s="230" t="s">
        <v>363</v>
      </c>
      <c r="S5" s="230" t="s">
        <v>364</v>
      </c>
      <c r="T5" s="230" t="s">
        <v>365</v>
      </c>
      <c r="U5" s="230" t="s">
        <v>366</v>
      </c>
      <c r="V5" s="230" t="s">
        <v>367</v>
      </c>
    </row>
    <row r="6" spans="1:23" ht="22.5" customHeight="1">
      <c r="A6" s="114"/>
      <c r="B6" s="115"/>
      <c r="C6" s="231"/>
      <c r="D6" s="232"/>
      <c r="E6" s="232"/>
      <c r="F6" s="232"/>
      <c r="G6" s="232"/>
      <c r="H6" s="232"/>
      <c r="I6" s="233" t="s">
        <v>368</v>
      </c>
      <c r="J6" s="232"/>
      <c r="K6" s="232" t="s">
        <v>369</v>
      </c>
      <c r="L6" s="232"/>
      <c r="M6" s="233"/>
      <c r="N6" s="232"/>
      <c r="O6" s="233"/>
      <c r="P6" s="232" t="s">
        <v>370</v>
      </c>
      <c r="Q6" s="232" t="s">
        <v>371</v>
      </c>
      <c r="R6" s="232" t="s">
        <v>372</v>
      </c>
      <c r="S6" s="232" t="s">
        <v>373</v>
      </c>
      <c r="T6" s="232"/>
      <c r="U6" s="232"/>
      <c r="V6" s="232"/>
      <c r="W6" s="114"/>
    </row>
    <row r="7" spans="1:23" ht="22.5" customHeight="1">
      <c r="A7" s="116"/>
      <c r="B7" s="234" t="s">
        <v>374</v>
      </c>
      <c r="C7" s="116">
        <v>83</v>
      </c>
      <c r="D7" s="215">
        <v>3</v>
      </c>
      <c r="E7" s="215">
        <v>4</v>
      </c>
      <c r="F7" s="215">
        <v>1</v>
      </c>
      <c r="G7" s="215">
        <v>4</v>
      </c>
      <c r="H7" s="215">
        <v>1</v>
      </c>
      <c r="I7" s="147" t="s">
        <v>247</v>
      </c>
      <c r="J7" s="215">
        <v>2</v>
      </c>
      <c r="K7" s="215">
        <v>1</v>
      </c>
      <c r="L7" s="215">
        <v>8</v>
      </c>
      <c r="M7" s="215">
        <v>6</v>
      </c>
      <c r="N7" s="215">
        <v>3</v>
      </c>
      <c r="O7" s="215">
        <v>5</v>
      </c>
      <c r="P7" s="215">
        <v>1</v>
      </c>
      <c r="Q7" s="215">
        <v>2</v>
      </c>
      <c r="R7" s="147" t="s">
        <v>247</v>
      </c>
      <c r="S7" s="147" t="s">
        <v>247</v>
      </c>
      <c r="T7" s="147" t="s">
        <v>247</v>
      </c>
      <c r="U7" s="215">
        <v>20</v>
      </c>
      <c r="V7" s="215">
        <v>22</v>
      </c>
      <c r="W7" s="140"/>
    </row>
    <row r="8" spans="1:23" ht="22.5" customHeight="1">
      <c r="A8" s="116"/>
      <c r="B8" s="154" t="s">
        <v>375</v>
      </c>
      <c r="C8" s="116">
        <v>98</v>
      </c>
      <c r="D8" s="116">
        <v>6</v>
      </c>
      <c r="E8" s="116">
        <v>5</v>
      </c>
      <c r="F8" s="116">
        <v>2</v>
      </c>
      <c r="G8" s="116">
        <v>3</v>
      </c>
      <c r="H8" s="147" t="s">
        <v>247</v>
      </c>
      <c r="I8" s="116">
        <v>6</v>
      </c>
      <c r="J8" s="116">
        <v>6</v>
      </c>
      <c r="K8" s="116">
        <v>1</v>
      </c>
      <c r="L8" s="116">
        <v>17</v>
      </c>
      <c r="M8" s="116">
        <v>3</v>
      </c>
      <c r="N8" s="147" t="s">
        <v>247</v>
      </c>
      <c r="O8" s="116">
        <v>8</v>
      </c>
      <c r="P8" s="147" t="s">
        <v>247</v>
      </c>
      <c r="Q8" s="116">
        <v>2</v>
      </c>
      <c r="R8" s="116">
        <v>1</v>
      </c>
      <c r="S8" s="116">
        <v>1</v>
      </c>
      <c r="T8" s="116">
        <v>1</v>
      </c>
      <c r="U8" s="116">
        <v>12</v>
      </c>
      <c r="V8" s="116">
        <v>24</v>
      </c>
      <c r="W8" s="140"/>
    </row>
    <row r="9" spans="1:23" ht="22.5" customHeight="1">
      <c r="A9" s="116"/>
      <c r="B9" s="154" t="s">
        <v>376</v>
      </c>
      <c r="C9" s="116">
        <v>75</v>
      </c>
      <c r="D9" s="116">
        <v>1</v>
      </c>
      <c r="E9" s="116">
        <v>2</v>
      </c>
      <c r="F9" s="116">
        <v>2</v>
      </c>
      <c r="G9" s="116">
        <v>3</v>
      </c>
      <c r="H9" s="147" t="s">
        <v>247</v>
      </c>
      <c r="I9" s="147" t="s">
        <v>247</v>
      </c>
      <c r="J9" s="116">
        <v>2</v>
      </c>
      <c r="K9" s="116">
        <v>1</v>
      </c>
      <c r="L9" s="116">
        <v>15</v>
      </c>
      <c r="M9" s="116">
        <v>4</v>
      </c>
      <c r="N9" s="116">
        <v>4</v>
      </c>
      <c r="O9" s="116">
        <v>4</v>
      </c>
      <c r="P9" s="147" t="s">
        <v>247</v>
      </c>
      <c r="Q9" s="147" t="s">
        <v>247</v>
      </c>
      <c r="R9" s="116">
        <v>5</v>
      </c>
      <c r="S9" s="116">
        <v>3</v>
      </c>
      <c r="T9" s="116">
        <v>1</v>
      </c>
      <c r="U9" s="116">
        <v>4</v>
      </c>
      <c r="V9" s="116">
        <v>24</v>
      </c>
      <c r="W9" s="140"/>
    </row>
    <row r="10" spans="1:23" ht="22.5" customHeight="1">
      <c r="A10" s="116"/>
      <c r="B10" s="154" t="s">
        <v>377</v>
      </c>
      <c r="C10" s="116">
        <f>SUM(D10:V10)</f>
        <v>124</v>
      </c>
      <c r="D10" s="215">
        <v>5</v>
      </c>
      <c r="E10" s="215">
        <v>3</v>
      </c>
      <c r="F10" s="215">
        <v>1</v>
      </c>
      <c r="G10" s="215">
        <v>3</v>
      </c>
      <c r="H10" s="147"/>
      <c r="I10" s="215">
        <v>1</v>
      </c>
      <c r="J10" s="215">
        <v>2</v>
      </c>
      <c r="K10" s="215">
        <v>5</v>
      </c>
      <c r="L10" s="215">
        <v>17</v>
      </c>
      <c r="M10" s="215">
        <v>13</v>
      </c>
      <c r="N10" s="215">
        <v>1</v>
      </c>
      <c r="O10" s="215">
        <v>3</v>
      </c>
      <c r="P10" s="215">
        <v>1</v>
      </c>
      <c r="Q10" s="147"/>
      <c r="R10" s="147"/>
      <c r="S10" s="215">
        <v>1</v>
      </c>
      <c r="T10" s="215">
        <v>3</v>
      </c>
      <c r="U10" s="215">
        <v>21</v>
      </c>
      <c r="V10" s="215">
        <v>44</v>
      </c>
      <c r="W10" s="140"/>
    </row>
    <row r="11" spans="1:23" ht="22.5" customHeight="1">
      <c r="A11" s="116"/>
      <c r="B11" s="154" t="s">
        <v>378</v>
      </c>
      <c r="C11" s="116">
        <f>SUM(D11:V11)</f>
        <v>98</v>
      </c>
      <c r="D11" s="116">
        <f aca="true" t="shared" si="0" ref="D11:V11">SUM(D13:D24)</f>
        <v>1</v>
      </c>
      <c r="E11" s="116">
        <f t="shared" si="0"/>
        <v>5</v>
      </c>
      <c r="F11" s="116">
        <f t="shared" si="0"/>
        <v>1</v>
      </c>
      <c r="G11" s="116">
        <f t="shared" si="0"/>
        <v>4</v>
      </c>
      <c r="H11" s="147">
        <f t="shared" si="0"/>
        <v>0</v>
      </c>
      <c r="I11" s="116">
        <f t="shared" si="0"/>
        <v>2</v>
      </c>
      <c r="J11" s="116">
        <f t="shared" si="0"/>
        <v>3</v>
      </c>
      <c r="K11" s="116">
        <f t="shared" si="0"/>
        <v>3</v>
      </c>
      <c r="L11" s="116">
        <f t="shared" si="0"/>
        <v>7</v>
      </c>
      <c r="M11" s="116">
        <f t="shared" si="0"/>
        <v>12</v>
      </c>
      <c r="N11" s="116">
        <f t="shared" si="0"/>
        <v>0</v>
      </c>
      <c r="O11" s="116">
        <f t="shared" si="0"/>
        <v>4</v>
      </c>
      <c r="P11" s="116">
        <f t="shared" si="0"/>
        <v>0</v>
      </c>
      <c r="Q11" s="147">
        <f t="shared" si="0"/>
        <v>0</v>
      </c>
      <c r="R11" s="147">
        <f t="shared" si="0"/>
        <v>3</v>
      </c>
      <c r="S11" s="116">
        <f t="shared" si="0"/>
        <v>2</v>
      </c>
      <c r="T11" s="116">
        <f t="shared" si="0"/>
        <v>0</v>
      </c>
      <c r="U11" s="116">
        <f t="shared" si="0"/>
        <v>24</v>
      </c>
      <c r="V11" s="116">
        <f t="shared" si="0"/>
        <v>27</v>
      </c>
      <c r="W11" s="140"/>
    </row>
    <row r="12" spans="2:22" ht="22.5" customHeight="1">
      <c r="B12" s="149"/>
      <c r="C12" s="140"/>
      <c r="D12" s="140"/>
      <c r="E12" s="140"/>
      <c r="F12" s="140"/>
      <c r="G12" s="140"/>
      <c r="H12" s="147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2" ht="22.5" customHeight="1">
      <c r="A13" s="116"/>
      <c r="B13" s="154" t="s">
        <v>379</v>
      </c>
      <c r="C13" s="116">
        <f>SUM(D13:V13)</f>
        <v>11</v>
      </c>
      <c r="D13" s="147">
        <v>1</v>
      </c>
      <c r="E13" s="147"/>
      <c r="F13" s="147"/>
      <c r="G13" s="147">
        <v>1</v>
      </c>
      <c r="H13" s="147"/>
      <c r="I13" s="147"/>
      <c r="J13" s="147"/>
      <c r="K13" s="147"/>
      <c r="L13" s="147">
        <v>2</v>
      </c>
      <c r="M13" s="147">
        <v>1</v>
      </c>
      <c r="N13" s="147"/>
      <c r="O13" s="147"/>
      <c r="P13" s="147"/>
      <c r="Q13" s="147"/>
      <c r="R13" s="147">
        <v>2</v>
      </c>
      <c r="S13" s="147"/>
      <c r="T13" s="147"/>
      <c r="U13" s="147">
        <v>2</v>
      </c>
      <c r="V13" s="147">
        <v>2</v>
      </c>
    </row>
    <row r="14" spans="1:22" ht="22.5" customHeight="1">
      <c r="A14" s="116"/>
      <c r="B14" s="154" t="s">
        <v>380</v>
      </c>
      <c r="C14" s="116">
        <f aca="true" t="shared" si="1" ref="C14:C24">SUM(D14:V14)</f>
        <v>10</v>
      </c>
      <c r="D14" s="147"/>
      <c r="E14" s="147"/>
      <c r="F14" s="147"/>
      <c r="G14" s="147"/>
      <c r="H14" s="147"/>
      <c r="I14" s="147"/>
      <c r="J14" s="147">
        <v>1</v>
      </c>
      <c r="K14" s="147">
        <v>2</v>
      </c>
      <c r="L14" s="147">
        <v>1</v>
      </c>
      <c r="M14" s="147">
        <v>3</v>
      </c>
      <c r="N14" s="147"/>
      <c r="O14" s="147"/>
      <c r="P14" s="147"/>
      <c r="Q14" s="147"/>
      <c r="R14" s="147"/>
      <c r="S14" s="147"/>
      <c r="T14" s="147"/>
      <c r="U14" s="147">
        <v>2</v>
      </c>
      <c r="V14" s="147">
        <v>1</v>
      </c>
    </row>
    <row r="15" spans="1:22" ht="22.5" customHeight="1">
      <c r="A15" s="116"/>
      <c r="B15" s="154" t="s">
        <v>381</v>
      </c>
      <c r="C15" s="116">
        <f t="shared" si="1"/>
        <v>13</v>
      </c>
      <c r="D15" s="147"/>
      <c r="E15" s="147"/>
      <c r="F15" s="147"/>
      <c r="G15" s="147">
        <v>3</v>
      </c>
      <c r="H15" s="147"/>
      <c r="I15" s="147"/>
      <c r="J15" s="147"/>
      <c r="K15" s="147">
        <v>1</v>
      </c>
      <c r="L15" s="235">
        <v>1</v>
      </c>
      <c r="M15" s="147">
        <v>1</v>
      </c>
      <c r="N15" s="147"/>
      <c r="O15" s="147"/>
      <c r="P15" s="147"/>
      <c r="Q15" s="147"/>
      <c r="R15" s="147"/>
      <c r="S15" s="147"/>
      <c r="T15" s="147"/>
      <c r="U15" s="147">
        <v>5</v>
      </c>
      <c r="V15" s="147">
        <v>2</v>
      </c>
    </row>
    <row r="16" spans="1:22" ht="22.5" customHeight="1">
      <c r="A16" s="116"/>
      <c r="B16" s="154" t="s">
        <v>382</v>
      </c>
      <c r="C16" s="116">
        <f t="shared" si="1"/>
        <v>19</v>
      </c>
      <c r="D16" s="147"/>
      <c r="E16" s="147">
        <v>1</v>
      </c>
      <c r="F16" s="147"/>
      <c r="G16" s="147"/>
      <c r="H16" s="147"/>
      <c r="I16" s="147"/>
      <c r="J16" s="147">
        <v>1</v>
      </c>
      <c r="K16" s="147"/>
      <c r="L16" s="147">
        <v>1</v>
      </c>
      <c r="M16" s="235">
        <v>4</v>
      </c>
      <c r="N16" s="147"/>
      <c r="O16" s="147"/>
      <c r="P16" s="147"/>
      <c r="Q16" s="147"/>
      <c r="R16" s="147">
        <v>1</v>
      </c>
      <c r="S16" s="147">
        <v>1</v>
      </c>
      <c r="T16" s="147"/>
      <c r="U16" s="147">
        <v>6</v>
      </c>
      <c r="V16" s="235">
        <v>4</v>
      </c>
    </row>
    <row r="17" spans="1:22" ht="22.5" customHeight="1">
      <c r="A17" s="116"/>
      <c r="B17" s="154" t="s">
        <v>383</v>
      </c>
      <c r="C17" s="116">
        <f t="shared" si="1"/>
        <v>8</v>
      </c>
      <c r="D17" s="147"/>
      <c r="E17" s="147"/>
      <c r="F17" s="147"/>
      <c r="G17" s="147"/>
      <c r="H17" s="147"/>
      <c r="I17" s="147"/>
      <c r="J17" s="147"/>
      <c r="K17" s="147"/>
      <c r="L17" s="147">
        <v>1</v>
      </c>
      <c r="M17" s="147">
        <v>1</v>
      </c>
      <c r="N17" s="147"/>
      <c r="O17" s="147">
        <v>1</v>
      </c>
      <c r="P17" s="147"/>
      <c r="Q17" s="147"/>
      <c r="R17" s="147"/>
      <c r="S17" s="147"/>
      <c r="T17" s="147"/>
      <c r="U17" s="147">
        <v>2</v>
      </c>
      <c r="V17" s="147">
        <v>3</v>
      </c>
    </row>
    <row r="18" spans="1:22" ht="23.25" customHeight="1">
      <c r="A18" s="116"/>
      <c r="B18" s="154" t="s">
        <v>384</v>
      </c>
      <c r="C18" s="116">
        <f t="shared" si="1"/>
        <v>7</v>
      </c>
      <c r="D18" s="147"/>
      <c r="E18" s="147">
        <v>1</v>
      </c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>
        <v>1</v>
      </c>
      <c r="T18" s="147"/>
      <c r="U18" s="147">
        <v>4</v>
      </c>
      <c r="V18" s="147">
        <v>1</v>
      </c>
    </row>
    <row r="19" spans="1:22" ht="22.5" customHeight="1">
      <c r="A19" s="116"/>
      <c r="B19" s="154" t="s">
        <v>385</v>
      </c>
      <c r="C19" s="116">
        <f t="shared" si="1"/>
        <v>6</v>
      </c>
      <c r="D19" s="147"/>
      <c r="E19" s="147">
        <v>1</v>
      </c>
      <c r="F19" s="147"/>
      <c r="G19" s="147"/>
      <c r="H19" s="147"/>
      <c r="I19" s="147">
        <v>2</v>
      </c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>
        <v>2</v>
      </c>
      <c r="V19" s="147">
        <v>1</v>
      </c>
    </row>
    <row r="20" spans="1:22" ht="22.5" customHeight="1">
      <c r="A20" s="116"/>
      <c r="B20" s="154" t="s">
        <v>386</v>
      </c>
      <c r="C20" s="215">
        <f t="shared" si="1"/>
        <v>5</v>
      </c>
      <c r="D20" s="147"/>
      <c r="E20" s="147">
        <v>1</v>
      </c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>
        <v>4</v>
      </c>
    </row>
    <row r="21" spans="1:22" ht="22.5" customHeight="1">
      <c r="A21" s="116"/>
      <c r="B21" s="154" t="s">
        <v>387</v>
      </c>
      <c r="C21" s="116">
        <f t="shared" si="1"/>
        <v>5</v>
      </c>
      <c r="D21" s="147"/>
      <c r="E21" s="147"/>
      <c r="F21" s="147"/>
      <c r="G21" s="147"/>
      <c r="H21" s="147"/>
      <c r="I21" s="147"/>
      <c r="J21" s="147"/>
      <c r="K21" s="147"/>
      <c r="L21" s="147">
        <v>1</v>
      </c>
      <c r="M21" s="147">
        <v>1</v>
      </c>
      <c r="N21" s="147"/>
      <c r="O21" s="147">
        <v>1</v>
      </c>
      <c r="P21" s="147"/>
      <c r="Q21" s="147"/>
      <c r="R21" s="147"/>
      <c r="S21" s="147"/>
      <c r="T21" s="147"/>
      <c r="U21" s="147">
        <v>1</v>
      </c>
      <c r="V21" s="147">
        <v>1</v>
      </c>
    </row>
    <row r="22" spans="1:22" ht="22.5" customHeight="1">
      <c r="A22" s="116"/>
      <c r="B22" s="154" t="s">
        <v>388</v>
      </c>
      <c r="C22" s="215">
        <f t="shared" si="1"/>
        <v>6</v>
      </c>
      <c r="D22" s="147"/>
      <c r="E22" s="147"/>
      <c r="F22" s="147">
        <v>1</v>
      </c>
      <c r="G22" s="147"/>
      <c r="H22" s="147"/>
      <c r="I22" s="147"/>
      <c r="J22" s="147"/>
      <c r="K22" s="147"/>
      <c r="L22" s="147"/>
      <c r="M22" s="147"/>
      <c r="N22" s="147"/>
      <c r="O22" s="147">
        <v>1</v>
      </c>
      <c r="P22" s="147"/>
      <c r="Q22" s="147"/>
      <c r="R22" s="147"/>
      <c r="S22" s="147"/>
      <c r="T22" s="147"/>
      <c r="U22" s="147"/>
      <c r="V22" s="147">
        <v>4</v>
      </c>
    </row>
    <row r="23" spans="1:22" ht="22.5" customHeight="1">
      <c r="A23" s="116"/>
      <c r="B23" s="154" t="s">
        <v>389</v>
      </c>
      <c r="C23" s="116">
        <f t="shared" si="1"/>
        <v>3</v>
      </c>
      <c r="D23" s="147"/>
      <c r="E23" s="147"/>
      <c r="F23" s="147"/>
      <c r="G23" s="147"/>
      <c r="H23" s="147"/>
      <c r="I23" s="147"/>
      <c r="J23" s="147">
        <v>1</v>
      </c>
      <c r="K23" s="147"/>
      <c r="L23" s="147"/>
      <c r="M23" s="147"/>
      <c r="N23" s="147"/>
      <c r="O23" s="147">
        <v>1</v>
      </c>
      <c r="P23" s="147"/>
      <c r="Q23" s="147"/>
      <c r="R23" s="147"/>
      <c r="S23" s="147"/>
      <c r="T23" s="147"/>
      <c r="U23" s="147"/>
      <c r="V23" s="147">
        <v>1</v>
      </c>
    </row>
    <row r="24" spans="1:23" ht="22.5" customHeight="1">
      <c r="A24" s="117"/>
      <c r="B24" s="160" t="s">
        <v>390</v>
      </c>
      <c r="C24" s="216">
        <f t="shared" si="1"/>
        <v>5</v>
      </c>
      <c r="D24" s="163"/>
      <c r="E24" s="163">
        <v>1</v>
      </c>
      <c r="F24" s="163"/>
      <c r="G24" s="163"/>
      <c r="H24" s="163"/>
      <c r="I24" s="163"/>
      <c r="J24" s="163"/>
      <c r="K24" s="163"/>
      <c r="L24" s="163"/>
      <c r="M24" s="163">
        <v>1</v>
      </c>
      <c r="N24" s="163"/>
      <c r="O24" s="163"/>
      <c r="P24" s="163"/>
      <c r="Q24" s="163"/>
      <c r="R24" s="163"/>
      <c r="S24" s="163"/>
      <c r="T24" s="163"/>
      <c r="U24" s="163"/>
      <c r="V24" s="163">
        <v>3</v>
      </c>
      <c r="W24" s="119"/>
    </row>
    <row r="25" spans="1:23" ht="22.5" customHeight="1">
      <c r="A25" s="140" t="s">
        <v>297</v>
      </c>
      <c r="B25" s="150"/>
      <c r="C25" s="140"/>
      <c r="D25" s="140"/>
      <c r="E25" s="140"/>
      <c r="F25" s="140"/>
      <c r="G25" s="140"/>
      <c r="H25" s="140"/>
      <c r="I25" s="140"/>
      <c r="J25" s="236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7" t="s">
        <v>391</v>
      </c>
      <c r="W25" s="140"/>
    </row>
    <row r="26" spans="2:23" ht="22.5" customHeight="1">
      <c r="B26" s="150"/>
      <c r="C26" s="140"/>
      <c r="D26" s="140"/>
      <c r="E26" s="140"/>
      <c r="F26" s="140"/>
      <c r="G26" s="140"/>
      <c r="H26" s="140"/>
      <c r="I26" s="140"/>
      <c r="J26" s="236"/>
      <c r="K26" s="140"/>
      <c r="L26" s="140"/>
      <c r="M26" s="140"/>
      <c r="O26" s="140"/>
      <c r="P26" s="140"/>
      <c r="Q26" s="140"/>
      <c r="R26" s="140"/>
      <c r="S26" s="140"/>
      <c r="T26" s="140"/>
      <c r="U26" s="140"/>
      <c r="V26" s="147"/>
      <c r="W26" s="140"/>
    </row>
    <row r="27" ht="22.5" customHeight="1">
      <c r="J27" s="236"/>
    </row>
    <row r="28" spans="2:10" ht="22.5" customHeight="1">
      <c r="B28" s="113" t="s">
        <v>392</v>
      </c>
      <c r="J28" s="236"/>
    </row>
    <row r="29" ht="22.5" customHeight="1"/>
    <row r="30" spans="1:13" ht="22.5" customHeight="1">
      <c r="A30" s="135"/>
      <c r="B30" s="237" t="s">
        <v>393</v>
      </c>
      <c r="C30" s="136" t="s">
        <v>394</v>
      </c>
      <c r="D30" s="238" t="s">
        <v>395</v>
      </c>
      <c r="E30" s="239"/>
      <c r="F30" s="239"/>
      <c r="G30" s="239"/>
      <c r="H30" s="239"/>
      <c r="I30" s="239"/>
      <c r="J30" s="131"/>
      <c r="K30" s="131"/>
      <c r="L30" s="131"/>
      <c r="M30" s="131"/>
    </row>
    <row r="31" spans="1:13" ht="22.5" customHeight="1">
      <c r="A31" s="119"/>
      <c r="B31" s="240"/>
      <c r="C31" s="241" t="s">
        <v>396</v>
      </c>
      <c r="D31" s="242" t="s">
        <v>397</v>
      </c>
      <c r="E31" s="243"/>
      <c r="F31" s="242" t="s">
        <v>398</v>
      </c>
      <c r="G31" s="243"/>
      <c r="H31" s="242" t="s">
        <v>399</v>
      </c>
      <c r="I31" s="243"/>
      <c r="J31" s="242" t="s">
        <v>400</v>
      </c>
      <c r="K31" s="244"/>
      <c r="L31" s="242" t="s">
        <v>401</v>
      </c>
      <c r="M31" s="244"/>
    </row>
    <row r="32" spans="2:13" ht="22.5" customHeight="1">
      <c r="B32" s="113" t="s">
        <v>402</v>
      </c>
      <c r="C32" s="151">
        <v>111</v>
      </c>
      <c r="D32" s="245" t="s">
        <v>359</v>
      </c>
      <c r="E32" s="245"/>
      <c r="F32" s="245" t="s">
        <v>403</v>
      </c>
      <c r="G32" s="245"/>
      <c r="H32" s="245" t="s">
        <v>404</v>
      </c>
      <c r="I32" s="245"/>
      <c r="J32" s="245" t="s">
        <v>405</v>
      </c>
      <c r="K32" s="245"/>
      <c r="L32" s="245"/>
      <c r="M32" s="245"/>
    </row>
    <row r="33" spans="2:13" ht="22.5" customHeight="1">
      <c r="B33" s="113" t="s">
        <v>406</v>
      </c>
      <c r="C33" s="151">
        <v>85</v>
      </c>
      <c r="D33" s="245" t="s">
        <v>403</v>
      </c>
      <c r="E33" s="245"/>
      <c r="F33" s="245" t="s">
        <v>360</v>
      </c>
      <c r="G33" s="245"/>
      <c r="H33" s="245" t="s">
        <v>407</v>
      </c>
      <c r="I33" s="245"/>
      <c r="J33" s="245"/>
      <c r="K33" s="245"/>
      <c r="L33" s="245"/>
      <c r="M33" s="245"/>
    </row>
    <row r="34" spans="2:13" ht="22.5" customHeight="1">
      <c r="B34" s="113" t="s">
        <v>408</v>
      </c>
      <c r="C34" s="151">
        <v>95</v>
      </c>
      <c r="D34" s="245" t="s">
        <v>409</v>
      </c>
      <c r="E34" s="245"/>
      <c r="F34" s="245" t="s">
        <v>403</v>
      </c>
      <c r="G34" s="245"/>
      <c r="H34" s="245" t="s">
        <v>360</v>
      </c>
      <c r="I34" s="245"/>
      <c r="J34" s="245" t="s">
        <v>355</v>
      </c>
      <c r="K34" s="245"/>
      <c r="L34" s="246" t="s">
        <v>410</v>
      </c>
      <c r="M34" s="246"/>
    </row>
    <row r="35" spans="2:13" ht="22.5" customHeight="1">
      <c r="B35" s="113" t="s">
        <v>411</v>
      </c>
      <c r="C35" s="151">
        <v>123</v>
      </c>
      <c r="D35" s="245" t="s">
        <v>360</v>
      </c>
      <c r="E35" s="245"/>
      <c r="F35" s="245" t="s">
        <v>403</v>
      </c>
      <c r="G35" s="245"/>
      <c r="H35" s="245" t="s">
        <v>404</v>
      </c>
      <c r="I35" s="245"/>
      <c r="J35" s="245" t="s">
        <v>409</v>
      </c>
      <c r="K35" s="245"/>
      <c r="L35" s="246" t="s">
        <v>412</v>
      </c>
      <c r="M35" s="246"/>
    </row>
    <row r="36" spans="2:13" ht="22.5" customHeight="1">
      <c r="B36" s="113" t="s">
        <v>413</v>
      </c>
      <c r="C36" s="151">
        <v>119</v>
      </c>
      <c r="D36" s="245" t="s">
        <v>409</v>
      </c>
      <c r="E36" s="245"/>
      <c r="F36" s="245" t="s">
        <v>403</v>
      </c>
      <c r="G36" s="245"/>
      <c r="H36" s="245" t="s">
        <v>360</v>
      </c>
      <c r="I36" s="245"/>
      <c r="J36" s="245" t="s">
        <v>404</v>
      </c>
      <c r="K36" s="245"/>
      <c r="L36" s="245" t="s">
        <v>359</v>
      </c>
      <c r="M36" s="245"/>
    </row>
    <row r="37" spans="2:13" ht="22.5" customHeight="1">
      <c r="B37" s="149" t="s">
        <v>37</v>
      </c>
      <c r="C37" s="140">
        <v>103</v>
      </c>
      <c r="D37" s="245" t="s">
        <v>403</v>
      </c>
      <c r="E37" s="245"/>
      <c r="F37" s="245" t="s">
        <v>414</v>
      </c>
      <c r="G37" s="245"/>
      <c r="H37" s="245" t="s">
        <v>360</v>
      </c>
      <c r="I37" s="245"/>
      <c r="J37" s="245" t="s">
        <v>415</v>
      </c>
      <c r="K37" s="245"/>
      <c r="L37" s="245" t="s">
        <v>416</v>
      </c>
      <c r="M37" s="245"/>
    </row>
    <row r="38" spans="2:13" ht="22.5" customHeight="1">
      <c r="B38" s="149" t="s">
        <v>417</v>
      </c>
      <c r="C38" s="140">
        <v>137</v>
      </c>
      <c r="D38" s="245" t="s">
        <v>403</v>
      </c>
      <c r="E38" s="245"/>
      <c r="F38" s="245" t="s">
        <v>418</v>
      </c>
      <c r="G38" s="245"/>
      <c r="H38" s="245"/>
      <c r="I38" s="245"/>
      <c r="J38" s="245" t="s">
        <v>404</v>
      </c>
      <c r="K38" s="245"/>
      <c r="L38" s="245" t="s">
        <v>355</v>
      </c>
      <c r="M38" s="245"/>
    </row>
    <row r="39" spans="2:13" ht="22.5" customHeight="1">
      <c r="B39" s="149" t="s">
        <v>44</v>
      </c>
      <c r="C39" s="140">
        <v>106</v>
      </c>
      <c r="D39" s="245" t="s">
        <v>403</v>
      </c>
      <c r="E39" s="245"/>
      <c r="F39" s="245" t="s">
        <v>419</v>
      </c>
      <c r="G39" s="245"/>
      <c r="H39" s="245"/>
      <c r="I39" s="245"/>
      <c r="J39" s="245" t="s">
        <v>359</v>
      </c>
      <c r="K39" s="245"/>
      <c r="L39" s="245" t="s">
        <v>404</v>
      </c>
      <c r="M39" s="245"/>
    </row>
    <row r="40" spans="2:13" ht="22.5" customHeight="1">
      <c r="B40" s="247" t="s">
        <v>420</v>
      </c>
      <c r="C40" s="140">
        <v>126</v>
      </c>
      <c r="D40" s="245" t="s">
        <v>359</v>
      </c>
      <c r="E40" s="245"/>
      <c r="F40" s="245" t="s">
        <v>360</v>
      </c>
      <c r="G40" s="245"/>
      <c r="H40" s="245" t="s">
        <v>403</v>
      </c>
      <c r="I40" s="245"/>
      <c r="J40" s="245" t="s">
        <v>409</v>
      </c>
      <c r="K40" s="245"/>
      <c r="L40" s="245" t="s">
        <v>355</v>
      </c>
      <c r="M40" s="245"/>
    </row>
    <row r="41" spans="2:13" ht="22.5" customHeight="1">
      <c r="B41" s="149" t="s">
        <v>46</v>
      </c>
      <c r="C41" s="248">
        <v>83</v>
      </c>
      <c r="D41" s="245" t="s">
        <v>403</v>
      </c>
      <c r="E41" s="245"/>
      <c r="F41" s="245" t="s">
        <v>358</v>
      </c>
      <c r="G41" s="245"/>
      <c r="H41" s="245" t="s">
        <v>360</v>
      </c>
      <c r="I41" s="245"/>
      <c r="J41" s="245" t="s">
        <v>409</v>
      </c>
      <c r="K41" s="245"/>
      <c r="L41" s="245" t="s">
        <v>421</v>
      </c>
      <c r="M41" s="245"/>
    </row>
    <row r="42" spans="2:13" ht="22.5" customHeight="1">
      <c r="B42" s="249" t="s">
        <v>48</v>
      </c>
      <c r="C42" s="153">
        <v>98</v>
      </c>
      <c r="D42" s="245" t="s">
        <v>422</v>
      </c>
      <c r="E42" s="245"/>
      <c r="F42" s="245" t="s">
        <v>423</v>
      </c>
      <c r="G42" s="245"/>
      <c r="H42" s="245" t="s">
        <v>424</v>
      </c>
      <c r="I42" s="245"/>
      <c r="J42" s="245"/>
      <c r="K42" s="245"/>
      <c r="L42" s="245"/>
      <c r="M42" s="245"/>
    </row>
    <row r="43" spans="2:13" ht="22.5" customHeight="1">
      <c r="B43" s="247" t="s">
        <v>51</v>
      </c>
      <c r="C43" s="140">
        <v>75</v>
      </c>
      <c r="D43" s="245" t="s">
        <v>403</v>
      </c>
      <c r="E43" s="245"/>
      <c r="F43" s="245" t="s">
        <v>425</v>
      </c>
      <c r="G43" s="245"/>
      <c r="H43" s="245" t="s">
        <v>426</v>
      </c>
      <c r="I43" s="245"/>
      <c r="J43" s="245"/>
      <c r="K43" s="245"/>
      <c r="L43" s="245"/>
      <c r="M43" s="245"/>
    </row>
    <row r="44" spans="2:13" ht="29.25" customHeight="1">
      <c r="B44" s="247" t="s">
        <v>213</v>
      </c>
      <c r="C44" s="140">
        <v>124</v>
      </c>
      <c r="D44" s="245" t="s">
        <v>403</v>
      </c>
      <c r="E44" s="245"/>
      <c r="F44" s="245" t="s">
        <v>358</v>
      </c>
      <c r="G44" s="245"/>
      <c r="H44" s="250" t="s">
        <v>427</v>
      </c>
      <c r="I44" s="250"/>
      <c r="J44" s="250"/>
      <c r="K44" s="250"/>
      <c r="L44" s="251" t="s">
        <v>428</v>
      </c>
      <c r="M44" s="251"/>
    </row>
    <row r="45" spans="2:15" ht="22.5" customHeight="1">
      <c r="B45" s="252" t="s">
        <v>429</v>
      </c>
      <c r="C45" s="119">
        <v>98</v>
      </c>
      <c r="D45" s="253" t="s">
        <v>358</v>
      </c>
      <c r="E45" s="253"/>
      <c r="F45" s="253" t="s">
        <v>357</v>
      </c>
      <c r="G45" s="253"/>
      <c r="H45" s="253" t="s">
        <v>409</v>
      </c>
      <c r="I45" s="253"/>
      <c r="J45" s="254" t="s">
        <v>430</v>
      </c>
      <c r="K45" s="254"/>
      <c r="L45" s="254"/>
      <c r="M45" s="254"/>
      <c r="N45" s="255"/>
      <c r="O45" s="255"/>
    </row>
    <row r="46" spans="1:12" ht="22.5" customHeight="1">
      <c r="A46" s="135"/>
      <c r="B46" s="256"/>
      <c r="L46" s="147" t="s">
        <v>431</v>
      </c>
    </row>
  </sheetData>
  <sheetProtection/>
  <mergeCells count="65">
    <mergeCell ref="D44:E44"/>
    <mergeCell ref="F44:G44"/>
    <mergeCell ref="H44:K44"/>
    <mergeCell ref="L44:M44"/>
    <mergeCell ref="D45:E45"/>
    <mergeCell ref="F45:G45"/>
    <mergeCell ref="H45:I45"/>
    <mergeCell ref="J45:M45"/>
    <mergeCell ref="D42:E42"/>
    <mergeCell ref="F42:G42"/>
    <mergeCell ref="H42:M42"/>
    <mergeCell ref="D43:E43"/>
    <mergeCell ref="F43:G43"/>
    <mergeCell ref="H43:M43"/>
    <mergeCell ref="D40:E40"/>
    <mergeCell ref="F40:G40"/>
    <mergeCell ref="H40:I40"/>
    <mergeCell ref="J40:K40"/>
    <mergeCell ref="L40:M40"/>
    <mergeCell ref="D41:E41"/>
    <mergeCell ref="F41:G41"/>
    <mergeCell ref="H41:I41"/>
    <mergeCell ref="J41:K41"/>
    <mergeCell ref="L41:M41"/>
    <mergeCell ref="D38:E38"/>
    <mergeCell ref="F38:I38"/>
    <mergeCell ref="J38:K38"/>
    <mergeCell ref="L38:M38"/>
    <mergeCell ref="D39:E39"/>
    <mergeCell ref="F39:I39"/>
    <mergeCell ref="J39:K39"/>
    <mergeCell ref="L39:M39"/>
    <mergeCell ref="D36:E36"/>
    <mergeCell ref="F36:G36"/>
    <mergeCell ref="H36:I36"/>
    <mergeCell ref="J36:K36"/>
    <mergeCell ref="L36:M36"/>
    <mergeCell ref="D37:E37"/>
    <mergeCell ref="F37:G37"/>
    <mergeCell ref="H37:I37"/>
    <mergeCell ref="J37:K37"/>
    <mergeCell ref="L37:M37"/>
    <mergeCell ref="D34:E34"/>
    <mergeCell ref="F34:G34"/>
    <mergeCell ref="H34:I34"/>
    <mergeCell ref="J34:K34"/>
    <mergeCell ref="L34:M34"/>
    <mergeCell ref="D35:E35"/>
    <mergeCell ref="F35:G35"/>
    <mergeCell ref="H35:I35"/>
    <mergeCell ref="J35:K35"/>
    <mergeCell ref="L35:M35"/>
    <mergeCell ref="D32:E32"/>
    <mergeCell ref="F32:G32"/>
    <mergeCell ref="H32:I32"/>
    <mergeCell ref="J32:M32"/>
    <mergeCell ref="D33:E33"/>
    <mergeCell ref="F33:G33"/>
    <mergeCell ref="H33:M33"/>
    <mergeCell ref="B30:B31"/>
    <mergeCell ref="D31:E31"/>
    <mergeCell ref="F31:G31"/>
    <mergeCell ref="H31:I31"/>
    <mergeCell ref="J31:K31"/>
    <mergeCell ref="L31:M31"/>
  </mergeCells>
  <printOptions/>
  <pageMargins left="0.7" right="0.7" top="0.75" bottom="0.75" header="0.3" footer="0.3"/>
  <pageSetup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01404 藤田 美佳</cp:lastModifiedBy>
  <cp:lastPrinted>2016-01-07T02:09:05Z</cp:lastPrinted>
  <dcterms:created xsi:type="dcterms:W3CDTF">1997-03-24T09:13:56Z</dcterms:created>
  <dcterms:modified xsi:type="dcterms:W3CDTF">2016-01-07T02:21:11Z</dcterms:modified>
  <cp:category/>
  <cp:version/>
  <cp:contentType/>
  <cp:contentStatus/>
</cp:coreProperties>
</file>